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11" sheetId="1" r:id="rId1"/>
  </sheets>
  <definedNames>
    <definedName name="_xlnm._FilterDatabase" localSheetId="0" hidden="1">'ПРИЛОЖЕНИЕ 11'!$A$22:$F$324</definedName>
  </definedNames>
  <calcPr fullCalcOnLoad="1"/>
</workbook>
</file>

<file path=xl/sharedStrings.xml><?xml version="1.0" encoding="utf-8"?>
<sst xmlns="http://schemas.openxmlformats.org/spreadsheetml/2006/main" count="888" uniqueCount="278">
  <si>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</si>
  <si>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</si>
  <si>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</si>
  <si>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</si>
  <si>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</si>
  <si>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УТВЕРЖДЕНА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</si>
  <si>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</si>
  <si>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</si>
  <si>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П1 0 00 00000</t>
  </si>
  <si>
    <t>П1 1 00 00000</t>
  </si>
  <si>
    <t>Закупка товаров, работ и услуг для государственных (муниципальных) нужд</t>
  </si>
  <si>
    <t>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</si>
  <si>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</si>
  <si>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П1 2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</si>
  <si>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</si>
  <si>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П1 3 00 00000</t>
  </si>
  <si>
    <t>Иные бюджетные ассигнования</t>
  </si>
  <si>
    <t>Исполнение отдельных государственных полномочий</t>
  </si>
  <si>
    <t>П1 8 00 00000</t>
  </si>
  <si>
    <t>Резервные фонды</t>
  </si>
  <si>
    <t>П1 4 00 00000</t>
  </si>
  <si>
    <t>Другие общегосударственные вопросы</t>
  </si>
  <si>
    <t>П1 6 00 00000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</si>
  <si>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</si>
  <si>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</si>
  <si>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</si>
  <si>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</si>
  <si>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</si>
  <si>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</si>
  <si>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</si>
  <si>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</si>
  <si>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</si>
  <si>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</si>
  <si>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</si>
  <si>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>П9 1 00 00000</t>
  </si>
  <si>
    <t>Социальное обеспечение и иные выплаты населению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</si>
  <si>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</si>
  <si>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</si>
  <si>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</si>
  <si>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ПД 1 00 00000</t>
  </si>
  <si>
    <t>Обслуживание государственного (муниципального) долга</t>
  </si>
  <si>
    <t>Наименование</t>
  </si>
  <si>
    <t>Резервный фонд администрации поселения</t>
  </si>
  <si>
    <t>Резервный фонд администрации муниципального образования</t>
  </si>
  <si>
    <t>Выполнение других обязательств муниципального образования</t>
  </si>
  <si>
    <t>Ежегодные членские взносы в Ассоциацию муниципальных образований</t>
  </si>
  <si>
    <t>Вознаграждение иным формам местного самоуправления по исполнению общественных обязанностей</t>
  </si>
  <si>
    <t>Выполнение отдельных государственных полномочий Ленинградской области в сфере административных правоотношений</t>
  </si>
  <si>
    <t>Расходы на пенсионное обеспечение</t>
  </si>
  <si>
    <t>Доплаты к пенсиям муниципальных служащих</t>
  </si>
  <si>
    <t>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</si>
  <si>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</si>
  <si>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</si>
  <si>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на 2017 год</t>
  </si>
  <si>
    <t>(Приложение 11)</t>
  </si>
  <si>
    <t>Распределение бюджетных ассигнований по целевым статьям</t>
  </si>
  <si>
    <t>(муниципальным программам и непрограммным направлениям</t>
  </si>
  <si>
    <t xml:space="preserve">деятельности), группам и подгруппам видов расходов, разделам </t>
  </si>
  <si>
    <t xml:space="preserve">и подразделам классификации расходов  бюджета </t>
  </si>
  <si>
    <t> ЦСР</t>
  </si>
  <si>
    <t>ВР </t>
  </si>
  <si>
    <t>Рз </t>
  </si>
  <si>
    <t>Пр </t>
  </si>
  <si>
    <t>Всего:</t>
  </si>
  <si>
    <t>Софинансирование реализации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</si>
  <si>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Софинансирование реализации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</si>
  <si>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Содержание и техническое обслуживание противопожарных средств и систем</t>
  </si>
  <si>
    <t>Защита населения и территории от чрезвычайных ситуаций  природного и техногенного характера, гражданская оборона</t>
  </si>
  <si>
    <t>Основное мероприятие «Ремонт и содержание автомобильных дорог общего пользования местного значения»</t>
  </si>
  <si>
    <t>Жилищное  хозяйство</t>
  </si>
  <si>
    <t> Жилищное  хозяйство</t>
  </si>
  <si>
    <t>Основное мероприятие «Бесперебойное обеспечение жителей поселения коммунальными услугами»</t>
  </si>
  <si>
    <t>Основное мероприятие «Организация уличного освещения территории поселения»</t>
  </si>
  <si>
    <t>Организация уличного освещения</t>
  </si>
  <si>
    <t>Основное мероприятие «Выполнение текущих ежегодных мероприятий по благоустройству территории поселения»</t>
  </si>
  <si>
    <t xml:space="preserve">Прочие мероприятия по благоустройству  поселения  </t>
  </si>
  <si>
    <t>Основное мероприятие «Поддержка народного творчества и национальных культур»</t>
  </si>
  <si>
    <t xml:space="preserve">Обеспечение  деятельности  (услуг, работ) муниципальных учреждений </t>
  </si>
  <si>
    <t>Софинансирование расходов по обеспечению выплат стимулирующего характера работникам муниципальных учреждений культуры</t>
  </si>
  <si>
    <t>Основное мероприятие «Организация библиотечного дела на территории поселения»</t>
  </si>
  <si>
    <t>Основное мероприятие «Обустройство поселения объектами социальной поддержки»</t>
  </si>
  <si>
    <t>Непрограммные расходы</t>
  </si>
  <si>
    <t>П1 1 01 00000</t>
  </si>
  <si>
    <t>П1 1 01 П7010</t>
  </si>
  <si>
    <t>П1 2 01 00000</t>
  </si>
  <si>
    <t>П1 2 01 00150</t>
  </si>
  <si>
    <t>П1 3 01 00000</t>
  </si>
  <si>
    <t>П1 3 01 00150</t>
  </si>
  <si>
    <t>П1 3 01 П7020</t>
  </si>
  <si>
    <t>П1 3 01 П7040</t>
  </si>
  <si>
    <t>П1 3 01 П7120</t>
  </si>
  <si>
    <t>П1 4 01 00000</t>
  </si>
  <si>
    <t>П1 4 01 11110</t>
  </si>
  <si>
    <t>П1 6 01 00000</t>
  </si>
  <si>
    <t>П1 6 01 13030</t>
  </si>
  <si>
    <t>П1 6 01 13040</t>
  </si>
  <si>
    <t>П1 8 01 00000</t>
  </si>
  <si>
    <t>П1 8 01 71340</t>
  </si>
  <si>
    <t>П9 1 01 00000</t>
  </si>
  <si>
    <t>П9 1 01 14910</t>
  </si>
  <si>
    <t>ПД 1 01 00000</t>
  </si>
  <si>
    <t>ПД 1 01 10650</t>
  </si>
  <si>
    <t>2017 год Сумма тыс. руб.</t>
  </si>
  <si>
    <t>Муниципальная программа Борского сельского поселения «Развитие территории Борского сельского поселения»</t>
  </si>
  <si>
    <t>72 0 00 00000</t>
  </si>
  <si>
    <t>72 1 00 00000</t>
  </si>
  <si>
    <t>Основное мероприятие «Организация ремонтных работ на территории Борского сельского поселения»</t>
  </si>
  <si>
    <t>72 1 01 00000</t>
  </si>
  <si>
    <t>72 1 01 S4390</t>
  </si>
  <si>
    <t>№ 113 от 23 декабря 2016 года</t>
  </si>
  <si>
    <t>72 1 02 S4390</t>
  </si>
  <si>
    <t>72 2 00 00000</t>
  </si>
  <si>
    <t>72 2 01 00000</t>
  </si>
  <si>
    <t>72 2 01 S0880</t>
  </si>
  <si>
    <t>Дорожное хозяйство (дорожные фонды)</t>
  </si>
  <si>
    <t>Подпрограмма «Развитие части территории  Борского сельского поселения»</t>
  </si>
  <si>
    <t>Подпрограмма «Борьба с Борщевиком Сосновского на территории Борского сельского поселения»</t>
  </si>
  <si>
    <t>72 3 00 00000</t>
  </si>
  <si>
    <t>72 3 01 00000</t>
  </si>
  <si>
    <t>Основное мероприятие «Мероприятия по борьбе с борщевиком Сосновского»</t>
  </si>
  <si>
    <t>72 3 01 S4310</t>
  </si>
  <si>
    <t>Борьба с борщевиком Сосновского</t>
  </si>
  <si>
    <t>72 4 00 00000</t>
  </si>
  <si>
    <t>Подпрограмма «Обеспечение мер пожарной безопасности на территории Борского сельского поселения»</t>
  </si>
  <si>
    <t>72 4 01 00000</t>
  </si>
  <si>
    <t>Основное мероприятие «Создание условий для противопожарной безопасности Борского сельского поселения»</t>
  </si>
  <si>
    <t>72 4 02 00000</t>
  </si>
  <si>
    <t>72 4 02 П7080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</si>
  <si>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служб и (или) аварийно-спасательных формирований </t>
  </si>
  <si>
    <t>05</t>
  </si>
  <si>
    <t>00</t>
  </si>
  <si>
    <t>03</t>
  </si>
  <si>
    <t>04</t>
  </si>
  <si>
    <t>09</t>
  </si>
  <si>
    <t>72 5 00 00000</t>
  </si>
  <si>
    <t>Подпрограмма «Ремонт и содержание автомобильных дорог общего пользования на территории Борского сельского поселения"</t>
  </si>
  <si>
    <t>72 5 01 00000</t>
  </si>
  <si>
    <t>Содержание автомобильных дорог общего пользования местного значения в границах населенных пунктов</t>
  </si>
  <si>
    <t>72 5 01 15020</t>
  </si>
  <si>
    <t>72 5 01 Б7050</t>
  </si>
  <si>
    <t>72 5 01 S0140</t>
  </si>
  <si>
    <t>72 6 00 00000</t>
  </si>
  <si>
    <t>Подпрограмма «Содержание жилищного хозяйства на территории Борского сельского поселения»</t>
  </si>
  <si>
    <t xml:space="preserve">Основное мероприятие «Проведение капитального ремонта многоквартирных домов на территории Борского </t>
  </si>
  <si>
    <t>72 6 01 00000</t>
  </si>
  <si>
    <t>01</t>
  </si>
  <si>
    <t>72 6 01 S9601</t>
  </si>
  <si>
    <t>Подпрограмма «Развитие инженерной инфраструктуры Борского сельского поселения»</t>
  </si>
  <si>
    <t>72 7 00 00000</t>
  </si>
  <si>
    <t>72 7 01 00000</t>
  </si>
  <si>
    <t>72 7 01 15050</t>
  </si>
  <si>
    <t>02</t>
  </si>
  <si>
    <t>72 7 01 S0160</t>
  </si>
  <si>
    <t>72 7 01 S0180</t>
  </si>
  <si>
    <t>72 7 01 S0260</t>
  </si>
  <si>
    <t>72 4 01 14653</t>
  </si>
  <si>
    <t>Основное мероприятие "Расходы в соответствии с заключенными соглашениями между администрацией Борского сельского поселения и администрацией Бокситогорского муниципального района в связи с передачей части полномочий по решению вопросов местного значения Бокситогорскому муниципальному району»</t>
  </si>
  <si>
    <t>Расходы в области дорожной деятельности в отношнении автомобильных дорог местного значения вне границ населенных пунктов в границах муниципального района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</si>
  <si>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</si>
  <si>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>Текущий ремонт жилого фонда</t>
  </si>
  <si>
    <t>Обеспечение мероприятий по капитальному ремонту многоквартирных домов</t>
  </si>
  <si>
    <t>Создание условий для обеспечения жителей поселения услугами коммунального хозяйства</t>
  </si>
  <si>
    <t>72 8 00 00000</t>
  </si>
  <si>
    <t>72 8 01 00000</t>
  </si>
  <si>
    <t>72 8 01 16100</t>
  </si>
  <si>
    <t>Подпрограмма «Организация благоустройства на территории Борского сельского поселения»</t>
  </si>
  <si>
    <t>Озеленение</t>
  </si>
  <si>
    <t>72 8 02 00000</t>
  </si>
  <si>
    <t xml:space="preserve">Расходы на организацию и содержание мест захоронения </t>
  </si>
  <si>
    <t>72 9 00 00000</t>
  </si>
  <si>
    <t>72 9 01 00000</t>
  </si>
  <si>
    <t>72 9 01 00160</t>
  </si>
  <si>
    <t>08</t>
  </si>
  <si>
    <t>72 9 01 70360</t>
  </si>
  <si>
    <t>72 9 01 S0360</t>
  </si>
  <si>
    <t>КУЛЬТУРА, КИНЕМАТОГРАФИЯ</t>
  </si>
  <si>
    <t>Межбюджетные трансферты,  передаваемые бюджету муниципального района из бюджета Лидского сельского поселения  по организации  библиотечного  обслуживания  и комплектованию библиотечных фондов библиотек поселения</t>
  </si>
  <si>
    <t>72 9 02 00000</t>
  </si>
  <si>
    <t>72 9 02 П7070</t>
  </si>
  <si>
    <t>Софинансирование капитального ремонта объектов в целях обустройства сельских населенных пунктов</t>
  </si>
  <si>
    <t>72 9 03 S0670</t>
  </si>
  <si>
    <t>72 9 03 00000</t>
  </si>
  <si>
    <t xml:space="preserve"> ЖИЛИЩНО-КОММУНАЛЬНОЕ ХОЗЯЙСТВО</t>
  </si>
  <si>
    <t>Обеспечение деятельности органов местного самоуправления Борского сельского поселения</t>
  </si>
  <si>
    <t>Обеспечение деятельности совета депутатов Борского сельского поселения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</si>
  <si>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</si>
  <si>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Обеспечение деятельности главы администрации Борского сельского поселения</t>
  </si>
  <si>
    <t>Обеспечение деятельности администрации Борского сельского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</si>
  <si>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расходы на определение поставщиков (подрядчиков, исполнителей) для нужд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</si>
  <si>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расходы по исполнению (кассовому) бюджета поселения и контроля за его исполнением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</si>
  <si>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</si>
  <si>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П1 5 00 00000</t>
  </si>
  <si>
    <t>П1 5 01 00000</t>
  </si>
  <si>
    <t>Реализация политики в области приватизации и управлении муниципальной собственностью</t>
  </si>
  <si>
    <t xml:space="preserve">Оценка недвижимости, признание прав и регулирование отношений по муниципальной собственности </t>
  </si>
  <si>
    <t>П1 5 01 13200</t>
  </si>
  <si>
    <t>13</t>
  </si>
  <si>
    <t>П1 6 01 13080</t>
  </si>
  <si>
    <t xml:space="preserve">Обеспечение кадровой подготовки специалистов органов местного самоуправления </t>
  </si>
  <si>
    <t>П1 6 01 13620</t>
  </si>
  <si>
    <t xml:space="preserve">Другие вопросы по исполнению муниципальных функций органов местного самоуправления </t>
  </si>
  <si>
    <t>Непрограммные расходы органов местного самоуправления поселения по вопросам физической культуры</t>
  </si>
  <si>
    <t xml:space="preserve">Прочие расходы в области физической культуры </t>
  </si>
  <si>
    <t>ПФ 0 00 00000</t>
  </si>
  <si>
    <t>ПФ 3 00 00000</t>
  </si>
  <si>
    <t>ПФ 3 01 00000</t>
  </si>
  <si>
    <t>ПФ 3 01 12970</t>
  </si>
  <si>
    <t xml:space="preserve">Организация и проведение мероприятий в области физической культуры </t>
  </si>
  <si>
    <t>ФИЗИЧЕСКАЯ КУЛЬТУРА И СПОРТ</t>
  </si>
  <si>
    <t>Физическая культура</t>
  </si>
  <si>
    <t>11</t>
  </si>
  <si>
    <t>П2 0 00 00000</t>
  </si>
  <si>
    <t>П2 8 00 00000</t>
  </si>
  <si>
    <t>НАЦИОНАЛЬНАЯ ОБОРОНА</t>
  </si>
  <si>
    <t>Мобилизационная и вневойсковая подготовка</t>
  </si>
  <si>
    <t>П2 8 01 00000</t>
  </si>
  <si>
    <t>П2 8 01 51180</t>
  </si>
  <si>
    <t>Непрограммные расходы органов местного самоуправления поселения по вопросам национальной обороны</t>
  </si>
  <si>
    <t>Исполнение отдельных государственных полномочий по вопросам национальной обороны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</si>
  <si>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</si>
  <si>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72 5 01 70140</t>
  </si>
  <si>
    <t>Ккапитальный ремонт и ремонт автомобильных дорог общего пользования местного значения, в том числе в населенных пунктах поселения</t>
  </si>
  <si>
    <t>72 2 01 70880</t>
  </si>
  <si>
    <t>Реализация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</si>
  <si>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Реализация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</si>
  <si>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72 1 01 74390</t>
  </si>
  <si>
    <t>72 3 01 74310</t>
  </si>
  <si>
    <t>Реализация комплекса мероприятий по Борьбе с борщевиком Сосновского</t>
  </si>
  <si>
    <t>в редакции решения совета депутатов</t>
  </si>
  <si>
    <t>Борского сельского поселения</t>
  </si>
  <si>
    <t>Подпрограмма «Развитие части территории административного центра д.Бор  Борского сельского поселения»</t>
  </si>
  <si>
    <t>Обеспечение выплат стимулирующего характера работникам муниципальных учреждений культуры Ленинградской области</t>
  </si>
  <si>
    <t>Исполнение функций органов местного самоуправления</t>
  </si>
  <si>
    <t>Исполненийие функций органов местного самоуправления</t>
  </si>
  <si>
    <t>П1 1 01 П0000</t>
  </si>
  <si>
    <t xml:space="preserve">Межбюджетные трансферты, передаваемые бюджету района из бюджета поселения на осуществления части полномочий по решению вопросов местного значения в соответствии с заключенными соглашениями </t>
  </si>
  <si>
    <t>Расходы за счет резервных фондов Правительства Ленинградской области</t>
  </si>
  <si>
    <t>72 7 01 72120</t>
  </si>
  <si>
    <t>72 9 03 70670</t>
  </si>
  <si>
    <t>П1 6 01 13621</t>
  </si>
  <si>
    <t>Взносы в уставные фонды муниципальных унитарных предприятий</t>
  </si>
  <si>
    <t>Мероприятия по предупреждению и ликвидации чрезвычайных ситуаций и стихийных бедствий природного и техногенного характера за счёт иных межбюджетных трансфертов, полученных из резервного фонда АБМР</t>
  </si>
  <si>
    <t>72 6 01 12981</t>
  </si>
  <si>
    <t>Социальное обеспечение</t>
  </si>
  <si>
    <t>П9 2 01 00000</t>
  </si>
  <si>
    <t>10</t>
  </si>
  <si>
    <t>П9 2 01 15860</t>
  </si>
  <si>
    <t>П9 2 00 00000</t>
  </si>
  <si>
    <t>Расходы на социальное обеспечение</t>
  </si>
  <si>
    <t>Оказание других видов социальной помощи</t>
  </si>
  <si>
    <t>Подпрограмма «Развитие культуры на территории Борского сельского поселения»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</si>
  <si>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</si>
  <si>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</si>
  <si>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П3 0 00 00000</t>
  </si>
  <si>
    <t>П3 1 00 00000</t>
  </si>
  <si>
    <t>П3 1 01 00000</t>
  </si>
  <si>
    <t>П3 1 01 Б2010</t>
  </si>
  <si>
    <t>72 4 01 14654</t>
  </si>
  <si>
    <t>Комплекс мер по противопожарной безопасности территории Борского сельского поселения</t>
  </si>
  <si>
    <t>72 3 01 14310</t>
  </si>
  <si>
    <t>Прочие мероприятия по борьбе с борщевиком Сосновского</t>
  </si>
  <si>
    <t>решением совета депутатов</t>
  </si>
  <si>
    <t>72 6 01 13500</t>
  </si>
  <si>
    <t>Прочие мероприятия в области жилищного хозяйства</t>
  </si>
  <si>
    <t>Межбюджетные трансферты, передаваемые бюджетам сельских поселений на внесение в Единый государственный реестр недвижимости сведений о границах населенных пунктов</t>
  </si>
  <si>
    <t>П1 5 01 Б0110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</si>
  <si>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</si>
  <si>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</si>
  <si>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72 8 02 16300</t>
  </si>
  <si>
    <t>72 8 02 16400</t>
  </si>
  <si>
    <t>72 8 02 16500</t>
  </si>
  <si>
    <t>П1 1 01 00150</t>
  </si>
  <si>
    <t xml:space="preserve">Исполнение функций органов местного самоуправления </t>
  </si>
  <si>
    <t>72 5 01 72120</t>
  </si>
  <si>
    <t>Расходы за счёт резервных фондов Правительства Ленинградской области</t>
  </si>
  <si>
    <t>72 5 01 14700</t>
  </si>
  <si>
    <t>Ремонт автомобильных дорог общего пользования местного значения</t>
  </si>
  <si>
    <t>№ 156 от 11 ноября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</si>
</sst>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6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53" fillId="32" borderId="10" xfId="0" applyFont="1" applyFill="1" applyBorder="1" applyAlignment="1">
      <alignment horizontal="left" vertical="top" wrapText="1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55" fillId="32" borderId="10" xfId="0" applyFont="1" applyFill="1" applyBorder="1" applyAlignment="1">
      <alignment horizontal="center" vertical="center" wrapText="1"/>
    </xf>
    <xf numFmtId="49" fontId="55" fillId="32" borderId="10" xfId="0" applyNumberFormat="1" applyFont="1" applyFill="1" applyBorder="1" applyAlignment="1">
      <alignment horizontal="center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 applyProtection="1">
      <alignment horizontal="left" vertical="top" wrapText="1"/>
      <protection locked="0"/>
    </xf>
    <xf numFmtId="49" fontId="2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left" vertical="top" wrapText="1"/>
    </xf>
    <xf numFmtId="0" fontId="57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49" fontId="5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4" fontId="1" fillId="32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 applyProtection="1">
      <alignment horizontal="left" vertical="top" wrapText="1"/>
      <protection locked="0"/>
    </xf>
    <xf numFmtId="0" fontId="55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 applyProtection="1">
      <alignment horizontal="left" vertical="top" wrapText="1"/>
      <protection locked="0"/>
    </xf>
    <xf numFmtId="0" fontId="58" fillId="7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32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55" fillId="32" borderId="12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49" fontId="54" fillId="32" borderId="12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2" borderId="13" xfId="0" applyFont="1" applyFill="1" applyBorder="1" applyAlignment="1">
      <alignment horizontal="center" vertical="center" wrapText="1"/>
    </xf>
    <xf numFmtId="49" fontId="55" fillId="32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180" fontId="59" fillId="32" borderId="10" xfId="0" applyNumberFormat="1" applyFont="1" applyFill="1" applyBorder="1" applyAlignment="1">
      <alignment horizontal="center" vertical="center" wrapText="1"/>
    </xf>
    <xf numFmtId="180" fontId="60" fillId="32" borderId="10" xfId="0" applyNumberFormat="1" applyFont="1" applyFill="1" applyBorder="1" applyAlignment="1">
      <alignment horizontal="center" vertical="center"/>
    </xf>
    <xf numFmtId="180" fontId="5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180" fontId="61" fillId="32" borderId="10" xfId="0" applyNumberFormat="1" applyFont="1" applyFill="1" applyBorder="1" applyAlignment="1">
      <alignment horizontal="center" vertical="center" wrapText="1"/>
    </xf>
    <xf numFmtId="180" fontId="62" fillId="32" borderId="10" xfId="0" applyNumberFormat="1" applyFont="1" applyFill="1" applyBorder="1" applyAlignment="1">
      <alignment horizontal="center" vertical="center" wrapText="1"/>
    </xf>
    <xf numFmtId="180" fontId="2" fillId="32" borderId="12" xfId="0" applyNumberFormat="1" applyFont="1" applyFill="1" applyBorder="1" applyAlignment="1">
      <alignment horizontal="center" vertical="center" wrapText="1"/>
    </xf>
    <xf numFmtId="180" fontId="61" fillId="32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7.8515625" style="2" customWidth="1"/>
    <col min="2" max="2" width="18.8515625" style="3" customWidth="1"/>
    <col min="3" max="5" width="6.421875" style="28" customWidth="1"/>
    <col min="6" max="6" width="17.57421875" style="29" customWidth="1"/>
    <col min="7" max="16384" width="9.140625" style="1" customWidth="1"/>
  </cols>
  <sheetData>
    <row r="1" spans="1:6" ht="18">
      <c r="A1" s="64" t="s">
        <v>5</v>
      </c>
      <c r="B1" s="64"/>
      <c r="C1" s="64"/>
      <c r="D1" s="64"/>
      <c r="E1" s="64"/>
      <c r="F1" s="64"/>
    </row>
    <row r="2" spans="1:6" ht="18">
      <c r="A2" s="64" t="s">
        <v>261</v>
      </c>
      <c r="B2" s="64"/>
      <c r="C2" s="64"/>
      <c r="D2" s="64"/>
      <c r="E2" s="64"/>
      <c r="F2" s="64"/>
    </row>
    <row r="3" spans="1:6" ht="18">
      <c r="A3" s="64" t="s">
        <v>0</v>
      </c>
      <c r="B3" s="64"/>
      <c r="C3" s="64"/>
      <c r="D3" s="64"/>
      <c r="E3" s="64"/>
      <c r="F3" s="64"/>
    </row>
    <row r="4" spans="1:6" ht="18">
      <c r="A4" s="64" t="s">
        <v>1</v>
      </c>
      <c r="B4" s="64"/>
      <c r="C4" s="64"/>
      <c r="D4" s="64"/>
      <c r="E4" s="64"/>
      <c r="F4" s="64"/>
    </row>
    <row r="5" spans="1:6" ht="18">
      <c r="A5" s="64" t="s">
        <v>2</v>
      </c>
      <c r="B5" s="64"/>
      <c r="C5" s="64"/>
      <c r="D5" s="64"/>
      <c r="E5" s="64"/>
      <c r="F5" s="64"/>
    </row>
    <row r="6" spans="1:6" ht="18">
      <c r="A6" s="64" t="s">
        <v>109</v>
      </c>
      <c r="B6" s="64"/>
      <c r="C6" s="64"/>
      <c r="D6" s="64"/>
      <c r="E6" s="64"/>
      <c r="F6" s="64"/>
    </row>
    <row r="7" spans="1:6" ht="18">
      <c r="A7" s="64" t="s">
        <v>54</v>
      </c>
      <c r="B7" s="64"/>
      <c r="C7" s="64"/>
      <c r="D7" s="64"/>
      <c r="E7" s="64"/>
      <c r="F7" s="64"/>
    </row>
    <row r="8" spans="1:6" ht="18">
      <c r="A8" s="64" t="s">
        <v>228</v>
      </c>
      <c r="B8" s="65"/>
      <c r="C8" s="65"/>
      <c r="D8" s="65"/>
      <c r="E8" s="65"/>
      <c r="F8" s="65"/>
    </row>
    <row r="9" spans="1:6" ht="18">
      <c r="A9" s="64" t="s">
        <v>229</v>
      </c>
      <c r="B9" s="65"/>
      <c r="C9" s="65"/>
      <c r="D9" s="65"/>
      <c r="E9" s="65"/>
      <c r="F9" s="65"/>
    </row>
    <row r="10" spans="1:6" ht="18">
      <c r="A10" s="64" t="s">
        <v>1</v>
      </c>
      <c r="B10" s="65"/>
      <c r="C10" s="65"/>
      <c r="D10" s="65"/>
      <c r="E10" s="65"/>
      <c r="F10" s="65"/>
    </row>
    <row r="11" spans="1:6" ht="18">
      <c r="A11" s="64" t="s">
        <v>2</v>
      </c>
      <c r="B11" s="65"/>
      <c r="C11" s="65"/>
      <c r="D11" s="65"/>
      <c r="E11" s="65"/>
      <c r="F11" s="65"/>
    </row>
    <row r="12" spans="1:6" ht="18">
      <c r="A12" s="64" t="s">
        <v>277</v>
      </c>
      <c r="B12" s="65"/>
      <c r="C12" s="65"/>
      <c r="D12" s="65"/>
      <c r="E12" s="65"/>
      <c r="F12" s="65"/>
    </row>
    <row r="13" spans="1:6" ht="18">
      <c r="A13" s="64"/>
      <c r="B13" s="65"/>
      <c r="C13" s="65"/>
      <c r="D13" s="65"/>
      <c r="E13" s="65"/>
      <c r="F13" s="65"/>
    </row>
    <row r="14" spans="1:6" ht="18.75" customHeight="1">
      <c r="A14" s="67" t="s">
        <v>55</v>
      </c>
      <c r="B14" s="67"/>
      <c r="C14" s="67"/>
      <c r="D14" s="67"/>
      <c r="E14" s="67"/>
      <c r="F14" s="67"/>
    </row>
    <row r="15" spans="1:6" ht="18.75" customHeight="1">
      <c r="A15" s="66" t="s">
        <v>56</v>
      </c>
      <c r="B15" s="66"/>
      <c r="C15" s="66"/>
      <c r="D15" s="66"/>
      <c r="E15" s="66"/>
      <c r="F15" s="66"/>
    </row>
    <row r="16" spans="1:6" ht="18.75" customHeight="1">
      <c r="A16" s="66" t="s">
        <v>57</v>
      </c>
      <c r="B16" s="68"/>
      <c r="C16" s="68"/>
      <c r="D16" s="68"/>
      <c r="E16" s="68"/>
      <c r="F16" s="68"/>
    </row>
    <row r="17" spans="1:6" ht="18.75" customHeight="1">
      <c r="A17" s="66" t="s">
        <v>58</v>
      </c>
      <c r="B17" s="68"/>
      <c r="C17" s="68"/>
      <c r="D17" s="68"/>
      <c r="E17" s="68"/>
      <c r="F17" s="68"/>
    </row>
    <row r="18" spans="1:6" ht="18.75" customHeight="1">
      <c r="A18" s="66" t="s">
        <v>3</v>
      </c>
      <c r="B18" s="66"/>
      <c r="C18" s="66"/>
      <c r="D18" s="66"/>
      <c r="E18" s="66"/>
      <c r="F18" s="66"/>
    </row>
    <row r="19" spans="1:6" ht="18.75" customHeight="1">
      <c r="A19" s="66" t="s">
        <v>4</v>
      </c>
      <c r="B19" s="66"/>
      <c r="C19" s="66"/>
      <c r="D19" s="66"/>
      <c r="E19" s="66"/>
      <c r="F19" s="66"/>
    </row>
    <row r="20" spans="1:6" ht="18.75" customHeight="1">
      <c r="A20" s="66" t="s">
        <v>53</v>
      </c>
      <c r="B20" s="66"/>
      <c r="C20" s="66"/>
      <c r="D20" s="66"/>
      <c r="E20" s="66"/>
      <c r="F20" s="66"/>
    </row>
    <row r="21" spans="1:6" ht="18" thickBot="1">
      <c r="A21" s="66"/>
      <c r="B21" s="66"/>
      <c r="C21" s="66"/>
      <c r="D21" s="66"/>
      <c r="E21" s="66"/>
      <c r="F21" s="66"/>
    </row>
    <row r="22" spans="1:6" ht="48.75" customHeight="1" thickBot="1">
      <c r="A22" s="5" t="s">
        <v>41</v>
      </c>
      <c r="B22" s="6" t="s">
        <v>59</v>
      </c>
      <c r="C22" s="6" t="s">
        <v>60</v>
      </c>
      <c r="D22" s="6" t="s">
        <v>61</v>
      </c>
      <c r="E22" s="6" t="s">
        <v>62</v>
      </c>
      <c r="F22" s="55" t="s">
        <v>102</v>
      </c>
    </row>
    <row r="23" spans="1:6" ht="21" thickBot="1">
      <c r="A23" s="24" t="s">
        <v>63</v>
      </c>
      <c r="B23" s="25"/>
      <c r="C23" s="25"/>
      <c r="D23" s="25"/>
      <c r="E23" s="25"/>
      <c r="F23" s="56">
        <f>F24+F195+F284+F291+F298+F311+F318</f>
        <v>39048.5</v>
      </c>
    </row>
    <row r="24" spans="1:6" ht="94.5" customHeight="1" thickBot="1">
      <c r="A24" s="22" t="s">
        <v>103</v>
      </c>
      <c r="B24" s="23" t="s">
        <v>104</v>
      </c>
      <c r="C24" s="26"/>
      <c r="D24" s="27"/>
      <c r="E24" s="27"/>
      <c r="F24" s="57">
        <f>F25+F37+F51+F65+F80+F106+F126+F142+F167</f>
        <v>29505.899999999998</v>
      </c>
    </row>
    <row r="25" spans="1:6" ht="63" thickBot="1">
      <c r="A25" s="30" t="s">
        <v>230</v>
      </c>
      <c r="B25" s="31" t="s">
        <v>105</v>
      </c>
      <c r="C25" s="9"/>
      <c r="D25" s="10"/>
      <c r="E25" s="10"/>
      <c r="F25" s="58">
        <f>F26</f>
        <v>1121</v>
      </c>
    </row>
    <row r="26" spans="1:6" ht="65.25" thickBot="1">
      <c r="A26" s="41" t="s">
        <v>106</v>
      </c>
      <c r="B26" s="9" t="s">
        <v>107</v>
      </c>
      <c r="C26" s="9"/>
      <c r="D26" s="10"/>
      <c r="E26" s="10"/>
      <c r="F26" s="58">
        <f>F27+F31</f>
        <v>1121</v>
      </c>
    </row>
    <row r="27" spans="1:6" ht="125.25" thickBot="1">
      <c r="A27" s="7" t="s">
        <v>224</v>
      </c>
      <c r="B27" s="6" t="s">
        <v>225</v>
      </c>
      <c r="C27" s="9"/>
      <c r="D27" s="10"/>
      <c r="E27" s="10"/>
      <c r="F27" s="59">
        <f>F28</f>
        <v>1087</v>
      </c>
    </row>
    <row r="28" spans="1:6" s="4" customFormat="1" ht="47.25" thickBot="1">
      <c r="A28" s="7" t="s">
        <v>267</v>
      </c>
      <c r="B28" s="6" t="s">
        <v>225</v>
      </c>
      <c r="C28" s="6">
        <v>200</v>
      </c>
      <c r="D28" s="11"/>
      <c r="E28" s="11"/>
      <c r="F28" s="59">
        <f>F29</f>
        <v>1087</v>
      </c>
    </row>
    <row r="29" spans="1:6" ht="31.5" thickBot="1">
      <c r="A29" s="12" t="s">
        <v>25</v>
      </c>
      <c r="B29" s="6" t="s">
        <v>225</v>
      </c>
      <c r="C29" s="6">
        <v>200</v>
      </c>
      <c r="D29" s="11" t="s">
        <v>129</v>
      </c>
      <c r="E29" s="11" t="s">
        <v>130</v>
      </c>
      <c r="F29" s="59">
        <f>F30</f>
        <v>1087</v>
      </c>
    </row>
    <row r="30" spans="1:6" ht="18" thickBot="1">
      <c r="A30" s="12" t="s">
        <v>27</v>
      </c>
      <c r="B30" s="6" t="s">
        <v>225</v>
      </c>
      <c r="C30" s="6">
        <v>200</v>
      </c>
      <c r="D30" s="11" t="s">
        <v>129</v>
      </c>
      <c r="E30" s="11" t="s">
        <v>131</v>
      </c>
      <c r="F30" s="59">
        <v>1087</v>
      </c>
    </row>
    <row r="31" spans="1:6" ht="125.25" thickBot="1">
      <c r="A31" s="7" t="s">
        <v>64</v>
      </c>
      <c r="B31" s="6" t="s">
        <v>108</v>
      </c>
      <c r="C31" s="6"/>
      <c r="D31" s="11"/>
      <c r="E31" s="11"/>
      <c r="F31" s="59">
        <f>F32</f>
        <v>34</v>
      </c>
    </row>
    <row r="32" spans="1:6" ht="47.25" thickBot="1">
      <c r="A32" s="7" t="s">
        <v>267</v>
      </c>
      <c r="B32" s="6" t="s">
        <v>108</v>
      </c>
      <c r="C32" s="6">
        <v>200</v>
      </c>
      <c r="D32" s="11"/>
      <c r="E32" s="11"/>
      <c r="F32" s="59">
        <f>F33</f>
        <v>34</v>
      </c>
    </row>
    <row r="33" spans="1:6" ht="31.5" thickBot="1">
      <c r="A33" s="12" t="s">
        <v>25</v>
      </c>
      <c r="B33" s="6" t="s">
        <v>108</v>
      </c>
      <c r="C33" s="6">
        <v>200</v>
      </c>
      <c r="D33" s="11" t="s">
        <v>129</v>
      </c>
      <c r="E33" s="11" t="s">
        <v>130</v>
      </c>
      <c r="F33" s="59">
        <f>F34</f>
        <v>34</v>
      </c>
    </row>
    <row r="34" spans="1:6" ht="18" thickBot="1">
      <c r="A34" s="12" t="s">
        <v>27</v>
      </c>
      <c r="B34" s="6" t="s">
        <v>108</v>
      </c>
      <c r="C34" s="6">
        <v>200</v>
      </c>
      <c r="D34" s="11" t="s">
        <v>129</v>
      </c>
      <c r="E34" s="11" t="s">
        <v>131</v>
      </c>
      <c r="F34" s="59">
        <v>34</v>
      </c>
    </row>
    <row r="35" spans="1:6" ht="31.5" thickBot="1">
      <c r="A35" s="12" t="s">
        <v>25</v>
      </c>
      <c r="B35" s="6" t="s">
        <v>110</v>
      </c>
      <c r="C35" s="6">
        <v>200</v>
      </c>
      <c r="D35" s="11" t="s">
        <v>129</v>
      </c>
      <c r="E35" s="11" t="s">
        <v>130</v>
      </c>
      <c r="F35" s="59">
        <f>F36</f>
        <v>0</v>
      </c>
    </row>
    <row r="36" spans="1:6" ht="18" thickBot="1">
      <c r="A36" s="12" t="s">
        <v>27</v>
      </c>
      <c r="B36" s="6" t="s">
        <v>110</v>
      </c>
      <c r="C36" s="6">
        <v>200</v>
      </c>
      <c r="D36" s="11" t="s">
        <v>129</v>
      </c>
      <c r="E36" s="11" t="s">
        <v>131</v>
      </c>
      <c r="F36" s="59">
        <f>20.3-20.3</f>
        <v>0</v>
      </c>
    </row>
    <row r="37" spans="1:6" ht="47.25" thickBot="1">
      <c r="A37" s="32" t="s">
        <v>115</v>
      </c>
      <c r="B37" s="31" t="s">
        <v>111</v>
      </c>
      <c r="C37" s="9"/>
      <c r="D37" s="10"/>
      <c r="E37" s="10"/>
      <c r="F37" s="60">
        <f>F38</f>
        <v>2465</v>
      </c>
    </row>
    <row r="38" spans="1:6" ht="65.25" thickBot="1">
      <c r="A38" s="40" t="s">
        <v>106</v>
      </c>
      <c r="B38" s="9" t="s">
        <v>112</v>
      </c>
      <c r="C38" s="9"/>
      <c r="D38" s="10"/>
      <c r="E38" s="10"/>
      <c r="F38" s="60">
        <f>F39+F45</f>
        <v>2465</v>
      </c>
    </row>
    <row r="39" spans="1:6" ht="93.75" thickBot="1">
      <c r="A39" s="7" t="s">
        <v>223</v>
      </c>
      <c r="B39" s="6" t="s">
        <v>222</v>
      </c>
      <c r="C39" s="9"/>
      <c r="D39" s="10"/>
      <c r="E39" s="10"/>
      <c r="F39" s="61">
        <f>F40</f>
        <v>1875</v>
      </c>
    </row>
    <row r="40" spans="1:6" ht="47.25" thickBot="1">
      <c r="A40" s="7" t="s">
        <v>267</v>
      </c>
      <c r="B40" s="6" t="s">
        <v>222</v>
      </c>
      <c r="C40" s="6">
        <v>200</v>
      </c>
      <c r="D40" s="11"/>
      <c r="E40" s="11"/>
      <c r="F40" s="61">
        <f>F41+F43</f>
        <v>1875</v>
      </c>
    </row>
    <row r="41" spans="1:6" ht="18" thickBot="1">
      <c r="A41" s="12" t="s">
        <v>24</v>
      </c>
      <c r="B41" s="6" t="s">
        <v>222</v>
      </c>
      <c r="C41" s="6">
        <v>200</v>
      </c>
      <c r="D41" s="11" t="s">
        <v>132</v>
      </c>
      <c r="E41" s="11" t="s">
        <v>130</v>
      </c>
      <c r="F41" s="61">
        <f>F42</f>
        <v>1624.5</v>
      </c>
    </row>
    <row r="42" spans="1:6" ht="31.5" thickBot="1">
      <c r="A42" s="12" t="s">
        <v>114</v>
      </c>
      <c r="B42" s="6" t="s">
        <v>222</v>
      </c>
      <c r="C42" s="6">
        <v>200</v>
      </c>
      <c r="D42" s="11" t="s">
        <v>132</v>
      </c>
      <c r="E42" s="11" t="s">
        <v>133</v>
      </c>
      <c r="F42" s="61">
        <f>1376.2+248.3</f>
        <v>1624.5</v>
      </c>
    </row>
    <row r="43" spans="1:6" ht="31.5" thickBot="1">
      <c r="A43" s="12" t="s">
        <v>25</v>
      </c>
      <c r="B43" s="6" t="s">
        <v>222</v>
      </c>
      <c r="C43" s="6">
        <v>200</v>
      </c>
      <c r="D43" s="11" t="s">
        <v>129</v>
      </c>
      <c r="E43" s="11" t="s">
        <v>130</v>
      </c>
      <c r="F43" s="61">
        <f>F44</f>
        <v>250.5</v>
      </c>
    </row>
    <row r="44" spans="1:6" ht="18" thickBot="1">
      <c r="A44" s="12" t="s">
        <v>27</v>
      </c>
      <c r="B44" s="6" t="s">
        <v>222</v>
      </c>
      <c r="C44" s="6">
        <v>200</v>
      </c>
      <c r="D44" s="11" t="s">
        <v>129</v>
      </c>
      <c r="E44" s="11" t="s">
        <v>131</v>
      </c>
      <c r="F44" s="61">
        <f>498.8-248.3</f>
        <v>250.5</v>
      </c>
    </row>
    <row r="45" spans="1:6" ht="109.5" thickBot="1">
      <c r="A45" s="7" t="s">
        <v>65</v>
      </c>
      <c r="B45" s="6" t="s">
        <v>113</v>
      </c>
      <c r="C45" s="6"/>
      <c r="D45" s="11"/>
      <c r="E45" s="11"/>
      <c r="F45" s="61">
        <f>F46</f>
        <v>590</v>
      </c>
    </row>
    <row r="46" spans="1:6" ht="47.25" thickBot="1">
      <c r="A46" s="7" t="s">
        <v>267</v>
      </c>
      <c r="B46" s="6" t="s">
        <v>113</v>
      </c>
      <c r="C46" s="6">
        <v>200</v>
      </c>
      <c r="D46" s="11"/>
      <c r="E46" s="11"/>
      <c r="F46" s="61">
        <f>F47+F49</f>
        <v>590</v>
      </c>
    </row>
    <row r="47" spans="1:6" ht="18" thickBot="1">
      <c r="A47" s="12" t="s">
        <v>24</v>
      </c>
      <c r="B47" s="6" t="s">
        <v>113</v>
      </c>
      <c r="C47" s="6">
        <v>200</v>
      </c>
      <c r="D47" s="11" t="s">
        <v>132</v>
      </c>
      <c r="E47" s="11" t="s">
        <v>130</v>
      </c>
      <c r="F47" s="61">
        <f>F48</f>
        <v>459.2</v>
      </c>
    </row>
    <row r="48" spans="1:6" ht="31.5" thickBot="1">
      <c r="A48" s="12" t="s">
        <v>114</v>
      </c>
      <c r="B48" s="6" t="s">
        <v>113</v>
      </c>
      <c r="C48" s="6">
        <v>200</v>
      </c>
      <c r="D48" s="11" t="s">
        <v>132</v>
      </c>
      <c r="E48" s="11" t="s">
        <v>133</v>
      </c>
      <c r="F48" s="61">
        <f>348.3+90.5+20.4</f>
        <v>459.2</v>
      </c>
    </row>
    <row r="49" spans="1:6" ht="31.5" thickBot="1">
      <c r="A49" s="12" t="s">
        <v>25</v>
      </c>
      <c r="B49" s="6" t="s">
        <v>113</v>
      </c>
      <c r="C49" s="6">
        <v>200</v>
      </c>
      <c r="D49" s="11" t="s">
        <v>129</v>
      </c>
      <c r="E49" s="11" t="s">
        <v>130</v>
      </c>
      <c r="F49" s="61">
        <f>F50</f>
        <v>130.79999999999998</v>
      </c>
    </row>
    <row r="50" spans="1:6" ht="18" thickBot="1">
      <c r="A50" s="12" t="s">
        <v>27</v>
      </c>
      <c r="B50" s="6" t="s">
        <v>113</v>
      </c>
      <c r="C50" s="6">
        <v>200</v>
      </c>
      <c r="D50" s="11" t="s">
        <v>129</v>
      </c>
      <c r="E50" s="11" t="s">
        <v>131</v>
      </c>
      <c r="F50" s="61">
        <f>151.2-20.4</f>
        <v>130.79999999999998</v>
      </c>
    </row>
    <row r="51" spans="1:6" ht="63" thickBot="1">
      <c r="A51" s="33" t="s">
        <v>116</v>
      </c>
      <c r="B51" s="31" t="s">
        <v>117</v>
      </c>
      <c r="C51" s="9"/>
      <c r="D51" s="10"/>
      <c r="E51" s="10"/>
      <c r="F51" s="60">
        <f>F52</f>
        <v>473.09999999999997</v>
      </c>
    </row>
    <row r="52" spans="1:6" ht="48.75" thickBot="1">
      <c r="A52" s="40" t="s">
        <v>119</v>
      </c>
      <c r="B52" s="9" t="s">
        <v>118</v>
      </c>
      <c r="C52" s="9"/>
      <c r="D52" s="10"/>
      <c r="E52" s="10"/>
      <c r="F52" s="60">
        <f>F53+F57+F61</f>
        <v>473.09999999999997</v>
      </c>
    </row>
    <row r="53" spans="1:6" ht="31.5" thickBot="1">
      <c r="A53" s="7" t="s">
        <v>260</v>
      </c>
      <c r="B53" s="6" t="s">
        <v>259</v>
      </c>
      <c r="C53" s="9"/>
      <c r="D53" s="10"/>
      <c r="E53" s="10"/>
      <c r="F53" s="58">
        <f>F54</f>
        <v>83.2</v>
      </c>
    </row>
    <row r="54" spans="1:6" ht="47.25" thickBot="1">
      <c r="A54" s="7" t="s">
        <v>267</v>
      </c>
      <c r="B54" s="6" t="s">
        <v>259</v>
      </c>
      <c r="C54" s="6">
        <v>200</v>
      </c>
      <c r="D54" s="11"/>
      <c r="E54" s="11"/>
      <c r="F54" s="58">
        <f>F55</f>
        <v>83.2</v>
      </c>
    </row>
    <row r="55" spans="1:6" ht="31.5" thickBot="1">
      <c r="A55" s="12" t="s">
        <v>25</v>
      </c>
      <c r="B55" s="6" t="s">
        <v>259</v>
      </c>
      <c r="C55" s="6">
        <v>200</v>
      </c>
      <c r="D55" s="11" t="s">
        <v>129</v>
      </c>
      <c r="E55" s="11" t="s">
        <v>130</v>
      </c>
      <c r="F55" s="58">
        <f>F56</f>
        <v>83.2</v>
      </c>
    </row>
    <row r="56" spans="1:6" ht="18" thickBot="1">
      <c r="A56" s="12" t="s">
        <v>27</v>
      </c>
      <c r="B56" s="6" t="s">
        <v>259</v>
      </c>
      <c r="C56" s="6">
        <v>200</v>
      </c>
      <c r="D56" s="11" t="s">
        <v>129</v>
      </c>
      <c r="E56" s="11" t="s">
        <v>131</v>
      </c>
      <c r="F56" s="58">
        <v>83.2</v>
      </c>
    </row>
    <row r="57" spans="1:6" ht="31.5" thickBot="1">
      <c r="A57" s="7" t="s">
        <v>227</v>
      </c>
      <c r="B57" s="6" t="s">
        <v>226</v>
      </c>
      <c r="C57" s="9"/>
      <c r="D57" s="10"/>
      <c r="E57" s="10"/>
      <c r="F57" s="60">
        <f>F58</f>
        <v>272.9</v>
      </c>
    </row>
    <row r="58" spans="1:6" ht="47.25" thickBot="1">
      <c r="A58" s="7" t="s">
        <v>267</v>
      </c>
      <c r="B58" s="6" t="s">
        <v>226</v>
      </c>
      <c r="C58" s="6">
        <v>200</v>
      </c>
      <c r="D58" s="11"/>
      <c r="E58" s="11"/>
      <c r="F58" s="60">
        <f>F59</f>
        <v>272.9</v>
      </c>
    </row>
    <row r="59" spans="1:6" ht="31.5" thickBot="1">
      <c r="A59" s="12" t="s">
        <v>25</v>
      </c>
      <c r="B59" s="6" t="s">
        <v>226</v>
      </c>
      <c r="C59" s="6">
        <v>200</v>
      </c>
      <c r="D59" s="11" t="s">
        <v>129</v>
      </c>
      <c r="E59" s="11" t="s">
        <v>130</v>
      </c>
      <c r="F59" s="60">
        <f>F60</f>
        <v>272.9</v>
      </c>
    </row>
    <row r="60" spans="1:6" ht="18" thickBot="1">
      <c r="A60" s="12" t="s">
        <v>27</v>
      </c>
      <c r="B60" s="6" t="s">
        <v>226</v>
      </c>
      <c r="C60" s="6">
        <v>200</v>
      </c>
      <c r="D60" s="11" t="s">
        <v>129</v>
      </c>
      <c r="E60" s="11" t="s">
        <v>131</v>
      </c>
      <c r="F60" s="60">
        <f>359.3-86.4</f>
        <v>272.9</v>
      </c>
    </row>
    <row r="61" spans="1:6" ht="18" thickBot="1">
      <c r="A61" s="7" t="s">
        <v>121</v>
      </c>
      <c r="B61" s="6" t="s">
        <v>120</v>
      </c>
      <c r="C61" s="6"/>
      <c r="D61" s="11"/>
      <c r="E61" s="11"/>
      <c r="F61" s="61">
        <f>F62</f>
        <v>117</v>
      </c>
    </row>
    <row r="62" spans="1:6" ht="47.25" thickBot="1">
      <c r="A62" s="7" t="s">
        <v>267</v>
      </c>
      <c r="B62" s="6" t="s">
        <v>120</v>
      </c>
      <c r="C62" s="6">
        <v>200</v>
      </c>
      <c r="D62" s="11"/>
      <c r="E62" s="11"/>
      <c r="F62" s="61">
        <f>F63</f>
        <v>117</v>
      </c>
    </row>
    <row r="63" spans="1:6" ht="31.5" thickBot="1">
      <c r="A63" s="12" t="s">
        <v>25</v>
      </c>
      <c r="B63" s="6" t="s">
        <v>120</v>
      </c>
      <c r="C63" s="6">
        <v>200</v>
      </c>
      <c r="D63" s="11" t="s">
        <v>129</v>
      </c>
      <c r="E63" s="11" t="s">
        <v>130</v>
      </c>
      <c r="F63" s="61">
        <f>F64</f>
        <v>117</v>
      </c>
    </row>
    <row r="64" spans="1:6" ht="18" thickBot="1">
      <c r="A64" s="12" t="s">
        <v>27</v>
      </c>
      <c r="B64" s="6" t="s">
        <v>120</v>
      </c>
      <c r="C64" s="6">
        <v>200</v>
      </c>
      <c r="D64" s="11" t="s">
        <v>129</v>
      </c>
      <c r="E64" s="11" t="s">
        <v>131</v>
      </c>
      <c r="F64" s="61">
        <f>150-33</f>
        <v>117</v>
      </c>
    </row>
    <row r="65" spans="1:6" ht="63" thickBot="1">
      <c r="A65" s="33" t="s">
        <v>123</v>
      </c>
      <c r="B65" s="31" t="s">
        <v>122</v>
      </c>
      <c r="C65" s="9"/>
      <c r="D65" s="10"/>
      <c r="E65" s="10"/>
      <c r="F65" s="60">
        <f>F66+F75</f>
        <v>52.400000000000006</v>
      </c>
    </row>
    <row r="66" spans="1:6" ht="65.25" thickBot="1">
      <c r="A66" s="40" t="s">
        <v>125</v>
      </c>
      <c r="B66" s="9" t="s">
        <v>124</v>
      </c>
      <c r="C66" s="9"/>
      <c r="D66" s="10"/>
      <c r="E66" s="10"/>
      <c r="F66" s="60">
        <f>F67+F71</f>
        <v>22.40000000000001</v>
      </c>
    </row>
    <row r="67" spans="1:6" ht="47.25" thickBot="1">
      <c r="A67" s="12" t="s">
        <v>66</v>
      </c>
      <c r="B67" s="6" t="s">
        <v>155</v>
      </c>
      <c r="C67" s="6"/>
      <c r="D67" s="11"/>
      <c r="E67" s="11"/>
      <c r="F67" s="61">
        <f>F68</f>
        <v>18.00000000000001</v>
      </c>
    </row>
    <row r="68" spans="1:6" ht="47.25" thickBot="1">
      <c r="A68" s="7" t="s">
        <v>267</v>
      </c>
      <c r="B68" s="6" t="s">
        <v>155</v>
      </c>
      <c r="C68" s="6">
        <v>200</v>
      </c>
      <c r="D68" s="11"/>
      <c r="E68" s="11"/>
      <c r="F68" s="61">
        <f>F69</f>
        <v>18.00000000000001</v>
      </c>
    </row>
    <row r="69" spans="1:6" ht="47.25" thickBot="1">
      <c r="A69" s="12" t="s">
        <v>23</v>
      </c>
      <c r="B69" s="6" t="s">
        <v>155</v>
      </c>
      <c r="C69" s="6">
        <v>200</v>
      </c>
      <c r="D69" s="11" t="s">
        <v>131</v>
      </c>
      <c r="E69" s="11" t="s">
        <v>130</v>
      </c>
      <c r="F69" s="61">
        <f>F70</f>
        <v>18.00000000000001</v>
      </c>
    </row>
    <row r="70" spans="1:6" s="4" customFormat="1" ht="63" thickBot="1">
      <c r="A70" s="12" t="s">
        <v>67</v>
      </c>
      <c r="B70" s="6" t="s">
        <v>155</v>
      </c>
      <c r="C70" s="6">
        <v>200</v>
      </c>
      <c r="D70" s="11" t="s">
        <v>131</v>
      </c>
      <c r="E70" s="11" t="s">
        <v>133</v>
      </c>
      <c r="F70" s="61">
        <f>175-13.2-25-102-16.8</f>
        <v>18.00000000000001</v>
      </c>
    </row>
    <row r="71" spans="1:6" ht="47.25" thickBot="1">
      <c r="A71" s="12" t="s">
        <v>258</v>
      </c>
      <c r="B71" s="6" t="s">
        <v>257</v>
      </c>
      <c r="C71" s="6"/>
      <c r="D71" s="11"/>
      <c r="E71" s="11"/>
      <c r="F71" s="61">
        <f>F72</f>
        <v>4.399999999999999</v>
      </c>
    </row>
    <row r="72" spans="1:6" ht="47.25" thickBot="1">
      <c r="A72" s="7" t="s">
        <v>267</v>
      </c>
      <c r="B72" s="6" t="s">
        <v>257</v>
      </c>
      <c r="C72" s="6">
        <v>200</v>
      </c>
      <c r="D72" s="11"/>
      <c r="E72" s="11"/>
      <c r="F72" s="61">
        <f>F73</f>
        <v>4.399999999999999</v>
      </c>
    </row>
    <row r="73" spans="1:6" ht="47.25" thickBot="1">
      <c r="A73" s="12" t="s">
        <v>23</v>
      </c>
      <c r="B73" s="6" t="s">
        <v>257</v>
      </c>
      <c r="C73" s="6">
        <v>200</v>
      </c>
      <c r="D73" s="11" t="s">
        <v>131</v>
      </c>
      <c r="E73" s="11" t="s">
        <v>130</v>
      </c>
      <c r="F73" s="61">
        <f>F74</f>
        <v>4.399999999999999</v>
      </c>
    </row>
    <row r="74" spans="1:6" ht="63" thickBot="1">
      <c r="A74" s="12" t="s">
        <v>67</v>
      </c>
      <c r="B74" s="6" t="s">
        <v>257</v>
      </c>
      <c r="C74" s="6">
        <v>200</v>
      </c>
      <c r="D74" s="11" t="s">
        <v>131</v>
      </c>
      <c r="E74" s="11" t="s">
        <v>133</v>
      </c>
      <c r="F74" s="61">
        <f>13.2-8.8</f>
        <v>4.399999999999999</v>
      </c>
    </row>
    <row r="75" spans="1:6" ht="161.25" customHeight="1" thickBot="1">
      <c r="A75" s="40" t="s">
        <v>156</v>
      </c>
      <c r="B75" s="9" t="s">
        <v>126</v>
      </c>
      <c r="C75" s="9"/>
      <c r="D75" s="10"/>
      <c r="E75" s="10"/>
      <c r="F75" s="58">
        <f>F76</f>
        <v>30</v>
      </c>
    </row>
    <row r="76" spans="1:6" ht="146.25" customHeight="1" thickBot="1">
      <c r="A76" s="12" t="s">
        <v>128</v>
      </c>
      <c r="B76" s="6" t="s">
        <v>127</v>
      </c>
      <c r="C76" s="6"/>
      <c r="D76" s="11"/>
      <c r="E76" s="11"/>
      <c r="F76" s="59">
        <f>F77</f>
        <v>30</v>
      </c>
    </row>
    <row r="77" spans="1:6" ht="18" thickBot="1">
      <c r="A77" s="7" t="s">
        <v>11</v>
      </c>
      <c r="B77" s="6" t="s">
        <v>127</v>
      </c>
      <c r="C77" s="6">
        <v>500</v>
      </c>
      <c r="D77" s="11"/>
      <c r="E77" s="11"/>
      <c r="F77" s="59">
        <f>F78</f>
        <v>30</v>
      </c>
    </row>
    <row r="78" spans="1:6" ht="47.25" thickBot="1">
      <c r="A78" s="12" t="s">
        <v>23</v>
      </c>
      <c r="B78" s="6" t="s">
        <v>127</v>
      </c>
      <c r="C78" s="6">
        <v>500</v>
      </c>
      <c r="D78" s="11" t="s">
        <v>131</v>
      </c>
      <c r="E78" s="11" t="s">
        <v>130</v>
      </c>
      <c r="F78" s="59">
        <f>F79</f>
        <v>30</v>
      </c>
    </row>
    <row r="79" spans="1:6" ht="66" customHeight="1" thickBot="1">
      <c r="A79" s="12" t="s">
        <v>67</v>
      </c>
      <c r="B79" s="6" t="s">
        <v>127</v>
      </c>
      <c r="C79" s="6">
        <v>500</v>
      </c>
      <c r="D79" s="11" t="s">
        <v>131</v>
      </c>
      <c r="E79" s="11" t="s">
        <v>133</v>
      </c>
      <c r="F79" s="59">
        <v>30</v>
      </c>
    </row>
    <row r="80" spans="1:6" ht="63" thickBot="1">
      <c r="A80" s="32" t="s">
        <v>135</v>
      </c>
      <c r="B80" s="31" t="s">
        <v>134</v>
      </c>
      <c r="C80" s="9"/>
      <c r="D80" s="10"/>
      <c r="E80" s="10"/>
      <c r="F80" s="60">
        <f>F81</f>
        <v>2289.9</v>
      </c>
    </row>
    <row r="81" spans="1:6" ht="65.25" thickBot="1">
      <c r="A81" s="42" t="s">
        <v>68</v>
      </c>
      <c r="B81" s="9" t="s">
        <v>136</v>
      </c>
      <c r="C81" s="9"/>
      <c r="D81" s="10"/>
      <c r="E81" s="10"/>
      <c r="F81" s="60">
        <f>F82+F86+F90+F94+F98+F102</f>
        <v>2289.9</v>
      </c>
    </row>
    <row r="82" spans="1:6" ht="31.5" thickBot="1">
      <c r="A82" s="7" t="s">
        <v>276</v>
      </c>
      <c r="B82" s="6" t="s">
        <v>275</v>
      </c>
      <c r="C82" s="6"/>
      <c r="D82" s="11"/>
      <c r="E82" s="11"/>
      <c r="F82" s="61">
        <f>F83</f>
        <v>52.84</v>
      </c>
    </row>
    <row r="83" spans="1:6" ht="47.25" thickBot="1">
      <c r="A83" s="7" t="s">
        <v>267</v>
      </c>
      <c r="B83" s="6" t="s">
        <v>275</v>
      </c>
      <c r="C83" s="6">
        <v>200</v>
      </c>
      <c r="D83" s="11"/>
      <c r="E83" s="11"/>
      <c r="F83" s="61">
        <f>F84</f>
        <v>52.84</v>
      </c>
    </row>
    <row r="84" spans="1:6" ht="18" thickBot="1">
      <c r="A84" s="12" t="s">
        <v>24</v>
      </c>
      <c r="B84" s="6" t="s">
        <v>275</v>
      </c>
      <c r="C84" s="6">
        <v>200</v>
      </c>
      <c r="D84" s="11" t="s">
        <v>132</v>
      </c>
      <c r="E84" s="11" t="s">
        <v>130</v>
      </c>
      <c r="F84" s="61">
        <f>F85</f>
        <v>52.84</v>
      </c>
    </row>
    <row r="85" spans="1:6" ht="31.5" thickBot="1">
      <c r="A85" s="12" t="s">
        <v>114</v>
      </c>
      <c r="B85" s="6" t="s">
        <v>275</v>
      </c>
      <c r="C85" s="6">
        <v>200</v>
      </c>
      <c r="D85" s="11" t="s">
        <v>132</v>
      </c>
      <c r="E85" s="11" t="s">
        <v>133</v>
      </c>
      <c r="F85" s="61">
        <v>52.84</v>
      </c>
    </row>
    <row r="86" spans="1:6" ht="63" thickBot="1">
      <c r="A86" s="7" t="s">
        <v>137</v>
      </c>
      <c r="B86" s="6" t="s">
        <v>138</v>
      </c>
      <c r="C86" s="6"/>
      <c r="D86" s="11"/>
      <c r="E86" s="11"/>
      <c r="F86" s="61">
        <f>F87</f>
        <v>606.86</v>
      </c>
    </row>
    <row r="87" spans="1:6" ht="47.25" thickBot="1">
      <c r="A87" s="7" t="s">
        <v>267</v>
      </c>
      <c r="B87" s="6" t="s">
        <v>138</v>
      </c>
      <c r="C87" s="6">
        <v>200</v>
      </c>
      <c r="D87" s="11"/>
      <c r="E87" s="11"/>
      <c r="F87" s="61">
        <f>F88</f>
        <v>606.86</v>
      </c>
    </row>
    <row r="88" spans="1:6" ht="18" thickBot="1">
      <c r="A88" s="12" t="s">
        <v>24</v>
      </c>
      <c r="B88" s="6" t="s">
        <v>138</v>
      </c>
      <c r="C88" s="6">
        <v>200</v>
      </c>
      <c r="D88" s="11" t="s">
        <v>132</v>
      </c>
      <c r="E88" s="11" t="s">
        <v>130</v>
      </c>
      <c r="F88" s="61">
        <f>F89</f>
        <v>606.86</v>
      </c>
    </row>
    <row r="89" spans="1:6" ht="31.5" thickBot="1">
      <c r="A89" s="12" t="s">
        <v>114</v>
      </c>
      <c r="B89" s="6" t="s">
        <v>138</v>
      </c>
      <c r="C89" s="6">
        <v>200</v>
      </c>
      <c r="D89" s="11" t="s">
        <v>132</v>
      </c>
      <c r="E89" s="11" t="s">
        <v>133</v>
      </c>
      <c r="F89" s="61">
        <f>835-90.5-84.8-52.84</f>
        <v>606.86</v>
      </c>
    </row>
    <row r="90" spans="1:6" ht="47.25" thickBot="1">
      <c r="A90" s="7" t="s">
        <v>274</v>
      </c>
      <c r="B90" s="6" t="s">
        <v>273</v>
      </c>
      <c r="C90" s="6"/>
      <c r="D90" s="11"/>
      <c r="E90" s="11"/>
      <c r="F90" s="61">
        <f>F91</f>
        <v>691</v>
      </c>
    </row>
    <row r="91" spans="1:6" ht="47.25" thickBot="1">
      <c r="A91" s="7" t="s">
        <v>267</v>
      </c>
      <c r="B91" s="6" t="s">
        <v>273</v>
      </c>
      <c r="C91" s="6">
        <v>200</v>
      </c>
      <c r="D91" s="11"/>
      <c r="E91" s="11"/>
      <c r="F91" s="61">
        <f>F92</f>
        <v>691</v>
      </c>
    </row>
    <row r="92" spans="1:6" ht="18" thickBot="1">
      <c r="A92" s="12" t="s">
        <v>24</v>
      </c>
      <c r="B92" s="6" t="s">
        <v>273</v>
      </c>
      <c r="C92" s="6">
        <v>200</v>
      </c>
      <c r="D92" s="11" t="s">
        <v>132</v>
      </c>
      <c r="E92" s="11" t="s">
        <v>130</v>
      </c>
      <c r="F92" s="61">
        <f>F93</f>
        <v>691</v>
      </c>
    </row>
    <row r="93" spans="1:6" ht="31.5" thickBot="1">
      <c r="A93" s="12" t="s">
        <v>114</v>
      </c>
      <c r="B93" s="6" t="s">
        <v>273</v>
      </c>
      <c r="C93" s="6">
        <v>200</v>
      </c>
      <c r="D93" s="11" t="s">
        <v>132</v>
      </c>
      <c r="E93" s="11" t="s">
        <v>133</v>
      </c>
      <c r="F93" s="61">
        <v>691</v>
      </c>
    </row>
    <row r="94" spans="1:6" ht="93.75" thickBot="1">
      <c r="A94" s="7" t="s">
        <v>157</v>
      </c>
      <c r="B94" s="6" t="s">
        <v>139</v>
      </c>
      <c r="C94" s="6"/>
      <c r="D94" s="11"/>
      <c r="E94" s="11"/>
      <c r="F94" s="59">
        <f>F95</f>
        <v>203.3</v>
      </c>
    </row>
    <row r="95" spans="1:6" ht="47.25" thickBot="1">
      <c r="A95" s="7" t="s">
        <v>267</v>
      </c>
      <c r="B95" s="6" t="s">
        <v>139</v>
      </c>
      <c r="C95" s="6">
        <v>200</v>
      </c>
      <c r="D95" s="11"/>
      <c r="E95" s="11"/>
      <c r="F95" s="59">
        <f>F96</f>
        <v>203.3</v>
      </c>
    </row>
    <row r="96" spans="1:6" ht="18" thickBot="1">
      <c r="A96" s="7" t="s">
        <v>24</v>
      </c>
      <c r="B96" s="6" t="s">
        <v>139</v>
      </c>
      <c r="C96" s="6">
        <v>200</v>
      </c>
      <c r="D96" s="11" t="s">
        <v>132</v>
      </c>
      <c r="E96" s="11" t="s">
        <v>130</v>
      </c>
      <c r="F96" s="59">
        <f>F97</f>
        <v>203.3</v>
      </c>
    </row>
    <row r="97" spans="1:6" ht="31.5" thickBot="1">
      <c r="A97" s="7" t="s">
        <v>114</v>
      </c>
      <c r="B97" s="6" t="s">
        <v>139</v>
      </c>
      <c r="C97" s="6">
        <v>200</v>
      </c>
      <c r="D97" s="11" t="s">
        <v>132</v>
      </c>
      <c r="E97" s="11" t="s">
        <v>133</v>
      </c>
      <c r="F97" s="59">
        <v>203.3</v>
      </c>
    </row>
    <row r="98" spans="1:6" ht="78" thickBot="1">
      <c r="A98" s="12" t="s">
        <v>221</v>
      </c>
      <c r="B98" s="6" t="s">
        <v>220</v>
      </c>
      <c r="C98" s="6"/>
      <c r="D98" s="11"/>
      <c r="E98" s="11"/>
      <c r="F98" s="59">
        <f>F99</f>
        <v>473.8</v>
      </c>
    </row>
    <row r="99" spans="1:6" ht="47.25" thickBot="1">
      <c r="A99" s="7" t="s">
        <v>267</v>
      </c>
      <c r="B99" s="6" t="s">
        <v>220</v>
      </c>
      <c r="C99" s="6">
        <v>200</v>
      </c>
      <c r="D99" s="11"/>
      <c r="E99" s="11"/>
      <c r="F99" s="59">
        <f>F100</f>
        <v>473.8</v>
      </c>
    </row>
    <row r="100" spans="1:6" ht="18" thickBot="1">
      <c r="A100" s="7" t="s">
        <v>24</v>
      </c>
      <c r="B100" s="6" t="s">
        <v>220</v>
      </c>
      <c r="C100" s="6">
        <v>200</v>
      </c>
      <c r="D100" s="11" t="s">
        <v>132</v>
      </c>
      <c r="E100" s="11" t="s">
        <v>130</v>
      </c>
      <c r="F100" s="59">
        <f>F101</f>
        <v>473.8</v>
      </c>
    </row>
    <row r="101" spans="1:6" ht="31.5" thickBot="1">
      <c r="A101" s="7" t="s">
        <v>114</v>
      </c>
      <c r="B101" s="6" t="s">
        <v>220</v>
      </c>
      <c r="C101" s="6">
        <v>200</v>
      </c>
      <c r="D101" s="11" t="s">
        <v>132</v>
      </c>
      <c r="E101" s="11" t="s">
        <v>133</v>
      </c>
      <c r="F101" s="59">
        <f>206+267.8</f>
        <v>473.8</v>
      </c>
    </row>
    <row r="102" spans="1:6" ht="78" thickBot="1">
      <c r="A102" s="12" t="s">
        <v>158</v>
      </c>
      <c r="B102" s="6" t="s">
        <v>140</v>
      </c>
      <c r="C102" s="6"/>
      <c r="D102" s="11"/>
      <c r="E102" s="11"/>
      <c r="F102" s="59">
        <f>F103</f>
        <v>262.1</v>
      </c>
    </row>
    <row r="103" spans="1:6" ht="47.25" thickBot="1">
      <c r="A103" s="7" t="s">
        <v>267</v>
      </c>
      <c r="B103" s="6" t="s">
        <v>140</v>
      </c>
      <c r="C103" s="6">
        <v>200</v>
      </c>
      <c r="D103" s="11"/>
      <c r="E103" s="11"/>
      <c r="F103" s="59">
        <f>F104</f>
        <v>262.1</v>
      </c>
    </row>
    <row r="104" spans="1:6" ht="32.25" customHeight="1" thickBot="1">
      <c r="A104" s="7" t="s">
        <v>24</v>
      </c>
      <c r="B104" s="6" t="s">
        <v>140</v>
      </c>
      <c r="C104" s="6">
        <v>200</v>
      </c>
      <c r="D104" s="11" t="s">
        <v>132</v>
      </c>
      <c r="E104" s="11" t="s">
        <v>130</v>
      </c>
      <c r="F104" s="59">
        <f>F105</f>
        <v>262.1</v>
      </c>
    </row>
    <row r="105" spans="1:6" ht="31.5" thickBot="1">
      <c r="A105" s="7" t="s">
        <v>114</v>
      </c>
      <c r="B105" s="6" t="s">
        <v>140</v>
      </c>
      <c r="C105" s="6">
        <v>200</v>
      </c>
      <c r="D105" s="11" t="s">
        <v>132</v>
      </c>
      <c r="E105" s="11" t="s">
        <v>133</v>
      </c>
      <c r="F105" s="59">
        <f>238+24.1</f>
        <v>262.1</v>
      </c>
    </row>
    <row r="106" spans="1:6" ht="53.25" customHeight="1" thickBot="1">
      <c r="A106" s="33" t="s">
        <v>142</v>
      </c>
      <c r="B106" s="31" t="s">
        <v>141</v>
      </c>
      <c r="C106" s="9"/>
      <c r="D106" s="10"/>
      <c r="E106" s="10"/>
      <c r="F106" s="60">
        <f>F107</f>
        <v>1424.7</v>
      </c>
    </row>
    <row r="107" spans="1:6" ht="65.25" thickBot="1">
      <c r="A107" s="40" t="s">
        <v>143</v>
      </c>
      <c r="B107" s="9" t="s">
        <v>144</v>
      </c>
      <c r="C107" s="9"/>
      <c r="D107" s="10"/>
      <c r="E107" s="10"/>
      <c r="F107" s="60">
        <f>F108+F115+F119</f>
        <v>1424.7</v>
      </c>
    </row>
    <row r="108" spans="1:6" ht="29.25" customHeight="1" thickBot="1">
      <c r="A108" s="12" t="s">
        <v>159</v>
      </c>
      <c r="B108" s="6" t="s">
        <v>242</v>
      </c>
      <c r="C108" s="6"/>
      <c r="D108" s="11"/>
      <c r="E108" s="11"/>
      <c r="F108" s="61">
        <f>F109+F112</f>
        <v>493.8</v>
      </c>
    </row>
    <row r="109" spans="1:6" ht="47.25" thickBot="1">
      <c r="A109" s="7" t="s">
        <v>267</v>
      </c>
      <c r="B109" s="6" t="s">
        <v>242</v>
      </c>
      <c r="C109" s="6">
        <v>200</v>
      </c>
      <c r="D109" s="11"/>
      <c r="E109" s="11"/>
      <c r="F109" s="61">
        <f>F110</f>
        <v>393.8</v>
      </c>
    </row>
    <row r="110" spans="1:6" ht="31.5" thickBot="1">
      <c r="A110" s="12" t="s">
        <v>25</v>
      </c>
      <c r="B110" s="6" t="s">
        <v>242</v>
      </c>
      <c r="C110" s="6">
        <v>200</v>
      </c>
      <c r="D110" s="11" t="s">
        <v>129</v>
      </c>
      <c r="E110" s="11" t="s">
        <v>130</v>
      </c>
      <c r="F110" s="61">
        <f>F111</f>
        <v>393.8</v>
      </c>
    </row>
    <row r="111" spans="1:6" ht="24" customHeight="1" thickBot="1">
      <c r="A111" s="12" t="s">
        <v>69</v>
      </c>
      <c r="B111" s="6" t="s">
        <v>242</v>
      </c>
      <c r="C111" s="6">
        <v>200</v>
      </c>
      <c r="D111" s="11" t="s">
        <v>129</v>
      </c>
      <c r="E111" s="11" t="s">
        <v>145</v>
      </c>
      <c r="F111" s="61">
        <f>215-127.4-24.1-2+164.8+90+36+35.5+6</f>
        <v>393.8</v>
      </c>
    </row>
    <row r="112" spans="1:6" ht="27" customHeight="1" thickBot="1">
      <c r="A112" s="7" t="s">
        <v>16</v>
      </c>
      <c r="B112" s="6" t="s">
        <v>242</v>
      </c>
      <c r="C112" s="6">
        <v>800</v>
      </c>
      <c r="D112" s="11"/>
      <c r="E112" s="11"/>
      <c r="F112" s="59">
        <f>F113</f>
        <v>100</v>
      </c>
    </row>
    <row r="113" spans="1:6" ht="33" customHeight="1" thickBot="1">
      <c r="A113" s="12" t="s">
        <v>25</v>
      </c>
      <c r="B113" s="6" t="s">
        <v>242</v>
      </c>
      <c r="C113" s="6">
        <v>800</v>
      </c>
      <c r="D113" s="11" t="s">
        <v>129</v>
      </c>
      <c r="E113" s="11" t="s">
        <v>130</v>
      </c>
      <c r="F113" s="59">
        <f>F114</f>
        <v>100</v>
      </c>
    </row>
    <row r="114" spans="1:6" ht="24" customHeight="1" thickBot="1">
      <c r="A114" s="12" t="s">
        <v>69</v>
      </c>
      <c r="B114" s="6" t="s">
        <v>242</v>
      </c>
      <c r="C114" s="6">
        <v>800</v>
      </c>
      <c r="D114" s="11" t="s">
        <v>129</v>
      </c>
      <c r="E114" s="11" t="s">
        <v>145</v>
      </c>
      <c r="F114" s="59">
        <v>100</v>
      </c>
    </row>
    <row r="115" spans="1:6" ht="36.75" customHeight="1" thickBot="1">
      <c r="A115" s="12" t="s">
        <v>263</v>
      </c>
      <c r="B115" s="6" t="s">
        <v>262</v>
      </c>
      <c r="C115" s="6"/>
      <c r="D115" s="11"/>
      <c r="E115" s="11"/>
      <c r="F115" s="61">
        <f>F116</f>
        <v>193.3</v>
      </c>
    </row>
    <row r="116" spans="1:6" ht="49.5" customHeight="1" thickBot="1">
      <c r="A116" s="7" t="s">
        <v>267</v>
      </c>
      <c r="B116" s="6" t="s">
        <v>262</v>
      </c>
      <c r="C116" s="6">
        <v>200</v>
      </c>
      <c r="D116" s="11"/>
      <c r="E116" s="11"/>
      <c r="F116" s="61">
        <f>F117</f>
        <v>193.3</v>
      </c>
    </row>
    <row r="117" spans="1:6" ht="30.75" customHeight="1" thickBot="1">
      <c r="A117" s="12" t="s">
        <v>25</v>
      </c>
      <c r="B117" s="6" t="s">
        <v>262</v>
      </c>
      <c r="C117" s="6">
        <v>200</v>
      </c>
      <c r="D117" s="11" t="s">
        <v>129</v>
      </c>
      <c r="E117" s="11" t="s">
        <v>130</v>
      </c>
      <c r="F117" s="61">
        <f>F118</f>
        <v>193.3</v>
      </c>
    </row>
    <row r="118" spans="1:6" ht="24" customHeight="1" thickBot="1">
      <c r="A118" s="12" t="s">
        <v>69</v>
      </c>
      <c r="B118" s="6" t="s">
        <v>262</v>
      </c>
      <c r="C118" s="6">
        <v>200</v>
      </c>
      <c r="D118" s="11" t="s">
        <v>129</v>
      </c>
      <c r="E118" s="11" t="s">
        <v>145</v>
      </c>
      <c r="F118" s="61">
        <f>71+122.3</f>
        <v>193.3</v>
      </c>
    </row>
    <row r="119" spans="1:6" ht="47.25" thickBot="1">
      <c r="A119" s="7" t="s">
        <v>160</v>
      </c>
      <c r="B119" s="6" t="s">
        <v>146</v>
      </c>
      <c r="C119" s="6"/>
      <c r="D119" s="11"/>
      <c r="E119" s="11"/>
      <c r="F119" s="61">
        <f>F120+F123</f>
        <v>737.6</v>
      </c>
    </row>
    <row r="120" spans="1:6" ht="47.25" thickBot="1">
      <c r="A120" s="7" t="s">
        <v>267</v>
      </c>
      <c r="B120" s="6" t="s">
        <v>146</v>
      </c>
      <c r="C120" s="6">
        <v>200</v>
      </c>
      <c r="D120" s="11"/>
      <c r="E120" s="11"/>
      <c r="F120" s="61">
        <f>F121</f>
        <v>665.5</v>
      </c>
    </row>
    <row r="121" spans="1:6" ht="31.5" thickBot="1">
      <c r="A121" s="12" t="s">
        <v>25</v>
      </c>
      <c r="B121" s="6" t="s">
        <v>146</v>
      </c>
      <c r="C121" s="6">
        <v>200</v>
      </c>
      <c r="D121" s="11" t="s">
        <v>129</v>
      </c>
      <c r="E121" s="11" t="s">
        <v>130</v>
      </c>
      <c r="F121" s="61">
        <f>F122</f>
        <v>665.5</v>
      </c>
    </row>
    <row r="122" spans="1:6" ht="18" thickBot="1">
      <c r="A122" s="12" t="s">
        <v>70</v>
      </c>
      <c r="B122" s="6" t="s">
        <v>146</v>
      </c>
      <c r="C122" s="6">
        <v>200</v>
      </c>
      <c r="D122" s="11" t="s">
        <v>129</v>
      </c>
      <c r="E122" s="11" t="s">
        <v>145</v>
      </c>
      <c r="F122" s="61">
        <f>500+72.1+50+43.4</f>
        <v>665.5</v>
      </c>
    </row>
    <row r="123" spans="1:6" ht="63" thickBot="1">
      <c r="A123" s="7" t="s">
        <v>266</v>
      </c>
      <c r="B123" s="6" t="s">
        <v>146</v>
      </c>
      <c r="C123" s="6">
        <v>600</v>
      </c>
      <c r="D123" s="11"/>
      <c r="E123" s="11"/>
      <c r="F123" s="59">
        <f>F124</f>
        <v>72.1</v>
      </c>
    </row>
    <row r="124" spans="1:6" ht="31.5" thickBot="1">
      <c r="A124" s="12" t="s">
        <v>25</v>
      </c>
      <c r="B124" s="6" t="s">
        <v>146</v>
      </c>
      <c r="C124" s="6">
        <v>600</v>
      </c>
      <c r="D124" s="11" t="s">
        <v>129</v>
      </c>
      <c r="E124" s="11" t="s">
        <v>130</v>
      </c>
      <c r="F124" s="59">
        <f>F125</f>
        <v>72.1</v>
      </c>
    </row>
    <row r="125" spans="1:6" ht="18" thickBot="1">
      <c r="A125" s="12" t="s">
        <v>70</v>
      </c>
      <c r="B125" s="6" t="s">
        <v>146</v>
      </c>
      <c r="C125" s="6">
        <v>600</v>
      </c>
      <c r="D125" s="11" t="s">
        <v>129</v>
      </c>
      <c r="E125" s="11" t="s">
        <v>145</v>
      </c>
      <c r="F125" s="59">
        <v>72.1</v>
      </c>
    </row>
    <row r="126" spans="1:6" ht="47.25" thickBot="1">
      <c r="A126" s="33" t="s">
        <v>147</v>
      </c>
      <c r="B126" s="31" t="s">
        <v>148</v>
      </c>
      <c r="C126" s="9"/>
      <c r="D126" s="10"/>
      <c r="E126" s="10"/>
      <c r="F126" s="60">
        <f>F127</f>
        <v>3143.5</v>
      </c>
    </row>
    <row r="127" spans="1:6" ht="52.5" customHeight="1" thickBot="1">
      <c r="A127" s="40" t="s">
        <v>71</v>
      </c>
      <c r="B127" s="9" t="s">
        <v>149</v>
      </c>
      <c r="C127" s="9"/>
      <c r="D127" s="10"/>
      <c r="E127" s="10"/>
      <c r="F127" s="60">
        <f>F128+F132</f>
        <v>3143.5</v>
      </c>
    </row>
    <row r="128" spans="1:6" ht="47.25" thickBot="1">
      <c r="A128" s="12" t="s">
        <v>161</v>
      </c>
      <c r="B128" s="6" t="s">
        <v>150</v>
      </c>
      <c r="C128" s="6"/>
      <c r="D128" s="11"/>
      <c r="E128" s="11"/>
      <c r="F128" s="61">
        <f>F129</f>
        <v>854.5000000000001</v>
      </c>
    </row>
    <row r="129" spans="1:6" ht="47.25" thickBot="1">
      <c r="A129" s="7" t="s">
        <v>267</v>
      </c>
      <c r="B129" s="6" t="s">
        <v>150</v>
      </c>
      <c r="C129" s="6">
        <v>200</v>
      </c>
      <c r="D129" s="11"/>
      <c r="E129" s="11"/>
      <c r="F129" s="61">
        <f>F130</f>
        <v>854.5000000000001</v>
      </c>
    </row>
    <row r="130" spans="1:6" ht="31.5" thickBot="1">
      <c r="A130" s="12" t="s">
        <v>25</v>
      </c>
      <c r="B130" s="6" t="s">
        <v>150</v>
      </c>
      <c r="C130" s="6">
        <v>200</v>
      </c>
      <c r="D130" s="11" t="s">
        <v>129</v>
      </c>
      <c r="E130" s="11" t="s">
        <v>130</v>
      </c>
      <c r="F130" s="61">
        <f>F131</f>
        <v>854.5000000000001</v>
      </c>
    </row>
    <row r="131" spans="1:6" ht="18" thickBot="1">
      <c r="A131" s="12" t="s">
        <v>26</v>
      </c>
      <c r="B131" s="6" t="s">
        <v>150</v>
      </c>
      <c r="C131" s="6">
        <v>200</v>
      </c>
      <c r="D131" s="11" t="s">
        <v>129</v>
      </c>
      <c r="E131" s="11" t="s">
        <v>151</v>
      </c>
      <c r="F131" s="61">
        <f>840+127.4-15-100+191-142.1-46.8</f>
        <v>854.5000000000001</v>
      </c>
    </row>
    <row r="132" spans="1:6" ht="47.25" thickBot="1">
      <c r="A132" s="12" t="s">
        <v>236</v>
      </c>
      <c r="B132" s="6" t="s">
        <v>237</v>
      </c>
      <c r="C132" s="6"/>
      <c r="D132" s="11"/>
      <c r="E132" s="11"/>
      <c r="F132" s="59">
        <f>F133</f>
        <v>2289</v>
      </c>
    </row>
    <row r="133" spans="1:6" ht="47.25" thickBot="1">
      <c r="A133" s="7" t="s">
        <v>267</v>
      </c>
      <c r="B133" s="6" t="s">
        <v>237</v>
      </c>
      <c r="C133" s="6">
        <v>200</v>
      </c>
      <c r="D133" s="11"/>
      <c r="E133" s="11"/>
      <c r="F133" s="59">
        <f>F134</f>
        <v>2289</v>
      </c>
    </row>
    <row r="134" spans="1:6" ht="31.5" thickBot="1">
      <c r="A134" s="12" t="s">
        <v>25</v>
      </c>
      <c r="B134" s="6" t="s">
        <v>237</v>
      </c>
      <c r="C134" s="6">
        <v>200</v>
      </c>
      <c r="D134" s="11" t="s">
        <v>129</v>
      </c>
      <c r="E134" s="11" t="s">
        <v>130</v>
      </c>
      <c r="F134" s="59">
        <f>F135</f>
        <v>2289</v>
      </c>
    </row>
    <row r="135" spans="1:6" ht="18" thickBot="1">
      <c r="A135" s="12" t="s">
        <v>26</v>
      </c>
      <c r="B135" s="6" t="s">
        <v>237</v>
      </c>
      <c r="C135" s="6">
        <v>200</v>
      </c>
      <c r="D135" s="11" t="s">
        <v>129</v>
      </c>
      <c r="E135" s="11" t="s">
        <v>151</v>
      </c>
      <c r="F135" s="59">
        <v>2289</v>
      </c>
    </row>
    <row r="136" spans="1:6" ht="31.5" thickBot="1">
      <c r="A136" s="12" t="s">
        <v>25</v>
      </c>
      <c r="B136" s="6" t="s">
        <v>152</v>
      </c>
      <c r="C136" s="6">
        <v>200</v>
      </c>
      <c r="D136" s="11" t="s">
        <v>129</v>
      </c>
      <c r="E136" s="11" t="s">
        <v>130</v>
      </c>
      <c r="F136" s="59">
        <f>F137</f>
        <v>0</v>
      </c>
    </row>
    <row r="137" spans="1:6" ht="18" thickBot="1">
      <c r="A137" s="12" t="s">
        <v>26</v>
      </c>
      <c r="B137" s="6" t="s">
        <v>152</v>
      </c>
      <c r="C137" s="6">
        <v>200</v>
      </c>
      <c r="D137" s="11" t="s">
        <v>129</v>
      </c>
      <c r="E137" s="11" t="s">
        <v>151</v>
      </c>
      <c r="F137" s="59">
        <f>295-295</f>
        <v>0</v>
      </c>
    </row>
    <row r="138" spans="1:6" ht="31.5" thickBot="1">
      <c r="A138" s="12" t="s">
        <v>25</v>
      </c>
      <c r="B138" s="6" t="s">
        <v>153</v>
      </c>
      <c r="C138" s="6">
        <v>200</v>
      </c>
      <c r="D138" s="11" t="s">
        <v>129</v>
      </c>
      <c r="E138" s="11" t="s">
        <v>130</v>
      </c>
      <c r="F138" s="59">
        <f>F139</f>
        <v>0</v>
      </c>
    </row>
    <row r="139" spans="1:6" ht="18" thickBot="1">
      <c r="A139" s="12" t="s">
        <v>26</v>
      </c>
      <c r="B139" s="6" t="s">
        <v>153</v>
      </c>
      <c r="C139" s="6">
        <v>200</v>
      </c>
      <c r="D139" s="11" t="s">
        <v>129</v>
      </c>
      <c r="E139" s="11" t="s">
        <v>151</v>
      </c>
      <c r="F139" s="59">
        <f>299-299</f>
        <v>0</v>
      </c>
    </row>
    <row r="140" spans="1:6" ht="31.5" thickBot="1">
      <c r="A140" s="12" t="s">
        <v>25</v>
      </c>
      <c r="B140" s="6" t="s">
        <v>154</v>
      </c>
      <c r="C140" s="6">
        <v>200</v>
      </c>
      <c r="D140" s="11" t="s">
        <v>129</v>
      </c>
      <c r="E140" s="11" t="s">
        <v>130</v>
      </c>
      <c r="F140" s="59">
        <f>F141</f>
        <v>0</v>
      </c>
    </row>
    <row r="141" spans="1:6" ht="18" thickBot="1">
      <c r="A141" s="12" t="s">
        <v>26</v>
      </c>
      <c r="B141" s="6" t="s">
        <v>154</v>
      </c>
      <c r="C141" s="6">
        <v>200</v>
      </c>
      <c r="D141" s="11" t="s">
        <v>129</v>
      </c>
      <c r="E141" s="11" t="s">
        <v>151</v>
      </c>
      <c r="F141" s="59">
        <f>240-240</f>
        <v>0</v>
      </c>
    </row>
    <row r="142" spans="1:6" ht="47.25" thickBot="1">
      <c r="A142" s="30" t="s">
        <v>165</v>
      </c>
      <c r="B142" s="31" t="s">
        <v>162</v>
      </c>
      <c r="C142" s="9"/>
      <c r="D142" s="10"/>
      <c r="E142" s="10"/>
      <c r="F142" s="60">
        <f>F143+F151</f>
        <v>1750</v>
      </c>
    </row>
    <row r="143" spans="1:6" ht="48.75" thickBot="1">
      <c r="A143" s="41" t="s">
        <v>72</v>
      </c>
      <c r="B143" s="9" t="s">
        <v>163</v>
      </c>
      <c r="C143" s="9"/>
      <c r="D143" s="10"/>
      <c r="E143" s="10"/>
      <c r="F143" s="60">
        <f>F144</f>
        <v>911.8000000000001</v>
      </c>
    </row>
    <row r="144" spans="1:6" ht="18" thickBot="1">
      <c r="A144" s="12" t="s">
        <v>73</v>
      </c>
      <c r="B144" s="6" t="s">
        <v>164</v>
      </c>
      <c r="C144" s="6"/>
      <c r="D144" s="11"/>
      <c r="E144" s="11"/>
      <c r="F144" s="61">
        <f>F145+F148</f>
        <v>911.8000000000001</v>
      </c>
    </row>
    <row r="145" spans="1:6" ht="47.25" thickBot="1">
      <c r="A145" s="7" t="s">
        <v>267</v>
      </c>
      <c r="B145" s="6" t="s">
        <v>164</v>
      </c>
      <c r="C145" s="6">
        <v>200</v>
      </c>
      <c r="D145" s="11"/>
      <c r="E145" s="11"/>
      <c r="F145" s="61">
        <f>F146</f>
        <v>901.8000000000001</v>
      </c>
    </row>
    <row r="146" spans="1:6" ht="31.5" thickBot="1">
      <c r="A146" s="12" t="s">
        <v>182</v>
      </c>
      <c r="B146" s="6" t="s">
        <v>164</v>
      </c>
      <c r="C146" s="6">
        <v>200</v>
      </c>
      <c r="D146" s="11" t="s">
        <v>129</v>
      </c>
      <c r="E146" s="11" t="s">
        <v>130</v>
      </c>
      <c r="F146" s="61">
        <f>F147</f>
        <v>901.8000000000001</v>
      </c>
    </row>
    <row r="147" spans="1:6" ht="18" thickBot="1">
      <c r="A147" s="12" t="s">
        <v>27</v>
      </c>
      <c r="B147" s="6" t="s">
        <v>164</v>
      </c>
      <c r="C147" s="6">
        <v>200</v>
      </c>
      <c r="D147" s="11" t="s">
        <v>129</v>
      </c>
      <c r="E147" s="11" t="s">
        <v>131</v>
      </c>
      <c r="F147" s="61">
        <f>741.7+15-50+180.7+14.4</f>
        <v>901.8000000000001</v>
      </c>
    </row>
    <row r="148" spans="1:6" ht="18" thickBot="1">
      <c r="A148" s="12" t="s">
        <v>16</v>
      </c>
      <c r="B148" s="6" t="s">
        <v>164</v>
      </c>
      <c r="C148" s="6">
        <v>800</v>
      </c>
      <c r="D148" s="11"/>
      <c r="E148" s="11"/>
      <c r="F148" s="59">
        <f>F149</f>
        <v>9.999999999999998</v>
      </c>
    </row>
    <row r="149" spans="1:6" ht="31.5" thickBot="1">
      <c r="A149" s="12" t="s">
        <v>182</v>
      </c>
      <c r="B149" s="6" t="s">
        <v>164</v>
      </c>
      <c r="C149" s="6">
        <v>800</v>
      </c>
      <c r="D149" s="11" t="s">
        <v>129</v>
      </c>
      <c r="E149" s="11" t="s">
        <v>130</v>
      </c>
      <c r="F149" s="59">
        <f>F150</f>
        <v>9.999999999999998</v>
      </c>
    </row>
    <row r="150" spans="1:6" ht="18" thickBot="1">
      <c r="A150" s="12" t="s">
        <v>27</v>
      </c>
      <c r="B150" s="6" t="s">
        <v>164</v>
      </c>
      <c r="C150" s="6">
        <v>800</v>
      </c>
      <c r="D150" s="11" t="s">
        <v>129</v>
      </c>
      <c r="E150" s="11" t="s">
        <v>131</v>
      </c>
      <c r="F150" s="59">
        <f>8.1+1.7+0.2</f>
        <v>9.999999999999998</v>
      </c>
    </row>
    <row r="151" spans="1:6" ht="65.25" thickBot="1">
      <c r="A151" s="41" t="s">
        <v>74</v>
      </c>
      <c r="B151" s="9" t="s">
        <v>167</v>
      </c>
      <c r="C151" s="9"/>
      <c r="D151" s="10"/>
      <c r="E151" s="10"/>
      <c r="F151" s="60">
        <f>F152+F156+F160</f>
        <v>838.2</v>
      </c>
    </row>
    <row r="152" spans="1:6" ht="18" thickBot="1">
      <c r="A152" s="13" t="s">
        <v>166</v>
      </c>
      <c r="B152" s="6" t="s">
        <v>268</v>
      </c>
      <c r="C152" s="6"/>
      <c r="D152" s="11"/>
      <c r="E152" s="11"/>
      <c r="F152" s="59">
        <f>F153</f>
        <v>176.9</v>
      </c>
    </row>
    <row r="153" spans="1:6" ht="47.25" thickBot="1">
      <c r="A153" s="7" t="s">
        <v>267</v>
      </c>
      <c r="B153" s="6" t="s">
        <v>268</v>
      </c>
      <c r="C153" s="6">
        <v>200</v>
      </c>
      <c r="D153" s="11"/>
      <c r="E153" s="11"/>
      <c r="F153" s="59">
        <f>F154</f>
        <v>176.9</v>
      </c>
    </row>
    <row r="154" spans="1:6" ht="31.5" thickBot="1">
      <c r="A154" s="12" t="s">
        <v>182</v>
      </c>
      <c r="B154" s="6" t="s">
        <v>268</v>
      </c>
      <c r="C154" s="6">
        <v>200</v>
      </c>
      <c r="D154" s="11" t="s">
        <v>129</v>
      </c>
      <c r="E154" s="11" t="s">
        <v>130</v>
      </c>
      <c r="F154" s="59">
        <f>F155</f>
        <v>176.9</v>
      </c>
    </row>
    <row r="155" spans="1:6" ht="18" thickBot="1">
      <c r="A155" s="12" t="s">
        <v>27</v>
      </c>
      <c r="B155" s="6" t="s">
        <v>268</v>
      </c>
      <c r="C155" s="6">
        <v>200</v>
      </c>
      <c r="D155" s="11" t="s">
        <v>129</v>
      </c>
      <c r="E155" s="11" t="s">
        <v>131</v>
      </c>
      <c r="F155" s="59">
        <f>130+87-25.1-15</f>
        <v>176.9</v>
      </c>
    </row>
    <row r="156" spans="1:6" ht="31.5" thickBot="1">
      <c r="A156" s="13" t="s">
        <v>168</v>
      </c>
      <c r="B156" s="6" t="s">
        <v>269</v>
      </c>
      <c r="C156" s="6"/>
      <c r="D156" s="11"/>
      <c r="E156" s="11"/>
      <c r="F156" s="59">
        <f>F157</f>
        <v>36.5</v>
      </c>
    </row>
    <row r="157" spans="1:6" ht="47.25" thickBot="1">
      <c r="A157" s="7" t="s">
        <v>267</v>
      </c>
      <c r="B157" s="6" t="s">
        <v>269</v>
      </c>
      <c r="C157" s="6">
        <v>200</v>
      </c>
      <c r="D157" s="11"/>
      <c r="E157" s="11"/>
      <c r="F157" s="59">
        <f>F158</f>
        <v>36.5</v>
      </c>
    </row>
    <row r="158" spans="1:6" ht="31.5" thickBot="1">
      <c r="A158" s="12" t="s">
        <v>182</v>
      </c>
      <c r="B158" s="6" t="s">
        <v>269</v>
      </c>
      <c r="C158" s="6">
        <v>200</v>
      </c>
      <c r="D158" s="11" t="s">
        <v>129</v>
      </c>
      <c r="E158" s="11" t="s">
        <v>130</v>
      </c>
      <c r="F158" s="59">
        <f>F159</f>
        <v>36.5</v>
      </c>
    </row>
    <row r="159" spans="1:6" ht="18" thickBot="1">
      <c r="A159" s="12" t="s">
        <v>27</v>
      </c>
      <c r="B159" s="6" t="s">
        <v>269</v>
      </c>
      <c r="C159" s="6">
        <v>200</v>
      </c>
      <c r="D159" s="11" t="s">
        <v>129</v>
      </c>
      <c r="E159" s="11" t="s">
        <v>131</v>
      </c>
      <c r="F159" s="59">
        <f>58-20-1.5</f>
        <v>36.5</v>
      </c>
    </row>
    <row r="160" spans="1:6" ht="31.5" thickBot="1">
      <c r="A160" s="12" t="s">
        <v>75</v>
      </c>
      <c r="B160" s="6" t="s">
        <v>270</v>
      </c>
      <c r="C160" s="6"/>
      <c r="D160" s="11"/>
      <c r="E160" s="11"/>
      <c r="F160" s="61">
        <f>F161+F164</f>
        <v>624.8000000000001</v>
      </c>
    </row>
    <row r="161" spans="1:6" ht="47.25" thickBot="1">
      <c r="A161" s="7" t="s">
        <v>267</v>
      </c>
      <c r="B161" s="6" t="s">
        <v>270</v>
      </c>
      <c r="C161" s="6">
        <v>200</v>
      </c>
      <c r="D161" s="11"/>
      <c r="E161" s="11"/>
      <c r="F161" s="61">
        <f>F162</f>
        <v>604.8000000000001</v>
      </c>
    </row>
    <row r="162" spans="1:6" ht="31.5" thickBot="1">
      <c r="A162" s="12" t="s">
        <v>182</v>
      </c>
      <c r="B162" s="6" t="s">
        <v>270</v>
      </c>
      <c r="C162" s="6">
        <v>200</v>
      </c>
      <c r="D162" s="11" t="s">
        <v>129</v>
      </c>
      <c r="E162" s="11" t="s">
        <v>130</v>
      </c>
      <c r="F162" s="61">
        <f>F163</f>
        <v>604.8000000000001</v>
      </c>
    </row>
    <row r="163" spans="1:6" ht="18" thickBot="1">
      <c r="A163" s="12" t="s">
        <v>27</v>
      </c>
      <c r="B163" s="6" t="s">
        <v>270</v>
      </c>
      <c r="C163" s="6">
        <v>200</v>
      </c>
      <c r="D163" s="11" t="s">
        <v>129</v>
      </c>
      <c r="E163" s="11" t="s">
        <v>131</v>
      </c>
      <c r="F163" s="61">
        <f>334+120+2.3+1200-1126.6-8.3+83.4</f>
        <v>604.8000000000001</v>
      </c>
    </row>
    <row r="164" spans="1:6" ht="18" thickBot="1">
      <c r="A164" s="12" t="s">
        <v>16</v>
      </c>
      <c r="B164" s="6" t="s">
        <v>270</v>
      </c>
      <c r="C164" s="6">
        <v>800</v>
      </c>
      <c r="D164" s="11"/>
      <c r="E164" s="11"/>
      <c r="F164" s="61">
        <f>F165</f>
        <v>20</v>
      </c>
    </row>
    <row r="165" spans="1:6" ht="31.5" thickBot="1">
      <c r="A165" s="12" t="s">
        <v>182</v>
      </c>
      <c r="B165" s="6" t="s">
        <v>270</v>
      </c>
      <c r="C165" s="6">
        <v>800</v>
      </c>
      <c r="D165" s="11" t="s">
        <v>129</v>
      </c>
      <c r="E165" s="11" t="s">
        <v>130</v>
      </c>
      <c r="F165" s="61">
        <f>F166</f>
        <v>20</v>
      </c>
    </row>
    <row r="166" spans="1:6" ht="18" thickBot="1">
      <c r="A166" s="12" t="s">
        <v>27</v>
      </c>
      <c r="B166" s="6" t="s">
        <v>270</v>
      </c>
      <c r="C166" s="6">
        <v>800</v>
      </c>
      <c r="D166" s="11" t="s">
        <v>129</v>
      </c>
      <c r="E166" s="11" t="s">
        <v>131</v>
      </c>
      <c r="F166" s="61">
        <f>8.1+1.7+0.2+20-10</f>
        <v>20</v>
      </c>
    </row>
    <row r="167" spans="1:6" ht="47.25" thickBot="1">
      <c r="A167" s="33" t="s">
        <v>250</v>
      </c>
      <c r="B167" s="31" t="s">
        <v>169</v>
      </c>
      <c r="C167" s="9"/>
      <c r="D167" s="10"/>
      <c r="E167" s="10"/>
      <c r="F167" s="60">
        <f>F168+F181+F186</f>
        <v>16786.3</v>
      </c>
    </row>
    <row r="168" spans="1:6" ht="48.75" thickBot="1">
      <c r="A168" s="40" t="s">
        <v>76</v>
      </c>
      <c r="B168" s="9" t="s">
        <v>170</v>
      </c>
      <c r="C168" s="9"/>
      <c r="D168" s="10"/>
      <c r="E168" s="10"/>
      <c r="F168" s="60">
        <f>F169+F173+F177</f>
        <v>9790.5</v>
      </c>
    </row>
    <row r="169" spans="1:6" ht="31.5" thickBot="1">
      <c r="A169" s="12" t="s">
        <v>77</v>
      </c>
      <c r="B169" s="6" t="s">
        <v>171</v>
      </c>
      <c r="C169" s="6"/>
      <c r="D169" s="11"/>
      <c r="E169" s="11"/>
      <c r="F169" s="59">
        <f>F170</f>
        <v>7128.5</v>
      </c>
    </row>
    <row r="170" spans="1:6" ht="63" thickBot="1">
      <c r="A170" s="12" t="s">
        <v>29</v>
      </c>
      <c r="B170" s="6" t="s">
        <v>171</v>
      </c>
      <c r="C170" s="6">
        <v>600</v>
      </c>
      <c r="D170" s="11"/>
      <c r="E170" s="11"/>
      <c r="F170" s="59">
        <f>F171</f>
        <v>7128.5</v>
      </c>
    </row>
    <row r="171" spans="1:6" ht="18" thickBot="1">
      <c r="A171" s="13" t="s">
        <v>175</v>
      </c>
      <c r="B171" s="6" t="s">
        <v>171</v>
      </c>
      <c r="C171" s="6">
        <v>600</v>
      </c>
      <c r="D171" s="11" t="s">
        <v>172</v>
      </c>
      <c r="E171" s="11" t="s">
        <v>130</v>
      </c>
      <c r="F171" s="59">
        <f>F172</f>
        <v>7128.5</v>
      </c>
    </row>
    <row r="172" spans="1:6" ht="18" thickBot="1">
      <c r="A172" s="12" t="s">
        <v>28</v>
      </c>
      <c r="B172" s="6" t="s">
        <v>171</v>
      </c>
      <c r="C172" s="6">
        <v>600</v>
      </c>
      <c r="D172" s="11" t="s">
        <v>172</v>
      </c>
      <c r="E172" s="11" t="s">
        <v>145</v>
      </c>
      <c r="F172" s="59">
        <v>7128.5</v>
      </c>
    </row>
    <row r="173" spans="1:6" ht="69" customHeight="1" thickBot="1">
      <c r="A173" s="12" t="s">
        <v>231</v>
      </c>
      <c r="B173" s="6" t="s">
        <v>173</v>
      </c>
      <c r="C173" s="6"/>
      <c r="D173" s="11"/>
      <c r="E173" s="11"/>
      <c r="F173" s="61">
        <f>F174</f>
        <v>1379</v>
      </c>
    </row>
    <row r="174" spans="1:6" ht="63" thickBot="1">
      <c r="A174" s="12" t="s">
        <v>29</v>
      </c>
      <c r="B174" s="6" t="s">
        <v>173</v>
      </c>
      <c r="C174" s="6">
        <v>600</v>
      </c>
      <c r="D174" s="11"/>
      <c r="E174" s="11"/>
      <c r="F174" s="61">
        <f>F175</f>
        <v>1379</v>
      </c>
    </row>
    <row r="175" spans="1:6" ht="18" thickBot="1">
      <c r="A175" s="13" t="s">
        <v>175</v>
      </c>
      <c r="B175" s="6" t="s">
        <v>173</v>
      </c>
      <c r="C175" s="6">
        <v>600</v>
      </c>
      <c r="D175" s="11" t="s">
        <v>172</v>
      </c>
      <c r="E175" s="11" t="s">
        <v>130</v>
      </c>
      <c r="F175" s="61">
        <f>F176</f>
        <v>1379</v>
      </c>
    </row>
    <row r="176" spans="1:6" ht="18" thickBot="1">
      <c r="A176" s="12" t="s">
        <v>28</v>
      </c>
      <c r="B176" s="6" t="s">
        <v>173</v>
      </c>
      <c r="C176" s="6">
        <v>600</v>
      </c>
      <c r="D176" s="11" t="s">
        <v>172</v>
      </c>
      <c r="E176" s="11" t="s">
        <v>145</v>
      </c>
      <c r="F176" s="61">
        <f>1615.5-434.5+198</f>
        <v>1379</v>
      </c>
    </row>
    <row r="177" spans="1:6" ht="78" thickBot="1">
      <c r="A177" s="12" t="s">
        <v>78</v>
      </c>
      <c r="B177" s="6" t="s">
        <v>174</v>
      </c>
      <c r="C177" s="6"/>
      <c r="D177" s="11"/>
      <c r="E177" s="11"/>
      <c r="F177" s="59">
        <f>F178</f>
        <v>1283</v>
      </c>
    </row>
    <row r="178" spans="1:6" ht="63" thickBot="1">
      <c r="A178" s="12" t="s">
        <v>29</v>
      </c>
      <c r="B178" s="6" t="s">
        <v>174</v>
      </c>
      <c r="C178" s="6">
        <v>600</v>
      </c>
      <c r="D178" s="11"/>
      <c r="E178" s="11"/>
      <c r="F178" s="59">
        <f>F179</f>
        <v>1283</v>
      </c>
    </row>
    <row r="179" spans="1:6" ht="18" thickBot="1">
      <c r="A179" s="13" t="s">
        <v>175</v>
      </c>
      <c r="B179" s="6" t="s">
        <v>174</v>
      </c>
      <c r="C179" s="6">
        <v>600</v>
      </c>
      <c r="D179" s="11" t="s">
        <v>172</v>
      </c>
      <c r="E179" s="11" t="s">
        <v>130</v>
      </c>
      <c r="F179" s="59">
        <f>F180</f>
        <v>1283</v>
      </c>
    </row>
    <row r="180" spans="1:6" s="4" customFormat="1" ht="18" thickBot="1">
      <c r="A180" s="12" t="s">
        <v>28</v>
      </c>
      <c r="B180" s="6" t="s">
        <v>174</v>
      </c>
      <c r="C180" s="6">
        <v>600</v>
      </c>
      <c r="D180" s="11" t="s">
        <v>172</v>
      </c>
      <c r="E180" s="11" t="s">
        <v>145</v>
      </c>
      <c r="F180" s="59">
        <f>1615.5-434.5+102</f>
        <v>1283</v>
      </c>
    </row>
    <row r="181" spans="1:6" ht="48.75" thickBot="1">
      <c r="A181" s="40" t="s">
        <v>79</v>
      </c>
      <c r="B181" s="9" t="s">
        <v>177</v>
      </c>
      <c r="C181" s="9"/>
      <c r="D181" s="10"/>
      <c r="E181" s="10"/>
      <c r="F181" s="58">
        <f>F182</f>
        <v>119.9</v>
      </c>
    </row>
    <row r="182" spans="1:6" ht="132" customHeight="1" thickBot="1">
      <c r="A182" s="12" t="s">
        <v>176</v>
      </c>
      <c r="B182" s="6" t="s">
        <v>178</v>
      </c>
      <c r="C182" s="6"/>
      <c r="D182" s="11"/>
      <c r="E182" s="11"/>
      <c r="F182" s="59">
        <f>F183</f>
        <v>119.9</v>
      </c>
    </row>
    <row r="183" spans="1:6" ht="24" customHeight="1" thickBot="1">
      <c r="A183" s="12" t="s">
        <v>11</v>
      </c>
      <c r="B183" s="6" t="s">
        <v>178</v>
      </c>
      <c r="C183" s="6">
        <v>500</v>
      </c>
      <c r="D183" s="11"/>
      <c r="E183" s="11"/>
      <c r="F183" s="59">
        <f>F184</f>
        <v>119.9</v>
      </c>
    </row>
    <row r="184" spans="1:6" ht="18" thickBot="1">
      <c r="A184" s="13" t="s">
        <v>175</v>
      </c>
      <c r="B184" s="6" t="s">
        <v>178</v>
      </c>
      <c r="C184" s="6">
        <v>500</v>
      </c>
      <c r="D184" s="11" t="s">
        <v>172</v>
      </c>
      <c r="E184" s="11" t="s">
        <v>130</v>
      </c>
      <c r="F184" s="59">
        <f>F185</f>
        <v>119.9</v>
      </c>
    </row>
    <row r="185" spans="1:6" ht="18" thickBot="1">
      <c r="A185" s="12" t="s">
        <v>28</v>
      </c>
      <c r="B185" s="6" t="s">
        <v>178</v>
      </c>
      <c r="C185" s="6">
        <v>500</v>
      </c>
      <c r="D185" s="11" t="s">
        <v>172</v>
      </c>
      <c r="E185" s="11" t="s">
        <v>145</v>
      </c>
      <c r="F185" s="59">
        <v>119.9</v>
      </c>
    </row>
    <row r="186" spans="1:6" ht="65.25" thickBot="1">
      <c r="A186" s="40" t="s">
        <v>80</v>
      </c>
      <c r="B186" s="9" t="s">
        <v>181</v>
      </c>
      <c r="C186" s="9"/>
      <c r="D186" s="10"/>
      <c r="E186" s="10"/>
      <c r="F186" s="58">
        <f>F191+F187</f>
        <v>6875.9</v>
      </c>
    </row>
    <row r="187" spans="1:6" ht="63" thickBot="1">
      <c r="A187" s="13" t="s">
        <v>179</v>
      </c>
      <c r="B187" s="6" t="s">
        <v>238</v>
      </c>
      <c r="C187" s="6"/>
      <c r="D187" s="11"/>
      <c r="E187" s="11"/>
      <c r="F187" s="59">
        <f>F188</f>
        <v>6360.9</v>
      </c>
    </row>
    <row r="188" spans="1:6" ht="47.25" thickBot="1">
      <c r="A188" s="7" t="s">
        <v>267</v>
      </c>
      <c r="B188" s="6" t="s">
        <v>238</v>
      </c>
      <c r="C188" s="6">
        <v>200</v>
      </c>
      <c r="D188" s="11"/>
      <c r="E188" s="11"/>
      <c r="F188" s="59">
        <f>F189</f>
        <v>6360.9</v>
      </c>
    </row>
    <row r="189" spans="1:6" ht="18" thickBot="1">
      <c r="A189" s="13" t="s">
        <v>175</v>
      </c>
      <c r="B189" s="6" t="s">
        <v>238</v>
      </c>
      <c r="C189" s="6">
        <v>200</v>
      </c>
      <c r="D189" s="11" t="s">
        <v>172</v>
      </c>
      <c r="E189" s="11" t="s">
        <v>130</v>
      </c>
      <c r="F189" s="59">
        <f>F190</f>
        <v>6360.9</v>
      </c>
    </row>
    <row r="190" spans="1:6" ht="18" thickBot="1">
      <c r="A190" s="12" t="s">
        <v>28</v>
      </c>
      <c r="B190" s="6" t="s">
        <v>238</v>
      </c>
      <c r="C190" s="6">
        <v>200</v>
      </c>
      <c r="D190" s="11" t="s">
        <v>172</v>
      </c>
      <c r="E190" s="11" t="s">
        <v>145</v>
      </c>
      <c r="F190" s="59">
        <v>6360.9</v>
      </c>
    </row>
    <row r="191" spans="1:6" ht="63" thickBot="1">
      <c r="A191" s="13" t="s">
        <v>179</v>
      </c>
      <c r="B191" s="6" t="s">
        <v>180</v>
      </c>
      <c r="C191" s="6"/>
      <c r="D191" s="11"/>
      <c r="E191" s="11"/>
      <c r="F191" s="59">
        <f>F192</f>
        <v>515</v>
      </c>
    </row>
    <row r="192" spans="1:6" ht="47.25" thickBot="1">
      <c r="A192" s="7" t="s">
        <v>267</v>
      </c>
      <c r="B192" s="6" t="s">
        <v>180</v>
      </c>
      <c r="C192" s="6">
        <v>200</v>
      </c>
      <c r="D192" s="11"/>
      <c r="E192" s="11"/>
      <c r="F192" s="59">
        <f>F193</f>
        <v>515</v>
      </c>
    </row>
    <row r="193" spans="1:6" ht="18" thickBot="1">
      <c r="A193" s="13" t="s">
        <v>175</v>
      </c>
      <c r="B193" s="6" t="s">
        <v>180</v>
      </c>
      <c r="C193" s="6">
        <v>200</v>
      </c>
      <c r="D193" s="11" t="s">
        <v>172</v>
      </c>
      <c r="E193" s="11" t="s">
        <v>130</v>
      </c>
      <c r="F193" s="59">
        <f>F194</f>
        <v>515</v>
      </c>
    </row>
    <row r="194" spans="1:6" ht="18" thickBot="1">
      <c r="A194" s="12" t="s">
        <v>28</v>
      </c>
      <c r="B194" s="6" t="s">
        <v>180</v>
      </c>
      <c r="C194" s="6">
        <v>200</v>
      </c>
      <c r="D194" s="11" t="s">
        <v>172</v>
      </c>
      <c r="E194" s="11" t="s">
        <v>145</v>
      </c>
      <c r="F194" s="59">
        <f>290+225</f>
        <v>515</v>
      </c>
    </row>
    <row r="195" spans="1:6" ht="47.25" thickBot="1">
      <c r="A195" s="16" t="s">
        <v>183</v>
      </c>
      <c r="B195" s="17" t="s">
        <v>8</v>
      </c>
      <c r="C195" s="9"/>
      <c r="D195" s="10"/>
      <c r="E195" s="10"/>
      <c r="F195" s="60">
        <f>F196+F207+F213+F237+F243+F256+F278</f>
        <v>8117.1</v>
      </c>
    </row>
    <row r="196" spans="1:6" ht="47.25" thickBot="1">
      <c r="A196" s="32" t="s">
        <v>184</v>
      </c>
      <c r="B196" s="31" t="s">
        <v>9</v>
      </c>
      <c r="C196" s="9"/>
      <c r="D196" s="10"/>
      <c r="E196" s="10"/>
      <c r="F196" s="58">
        <f aca="true" t="shared" si="0" ref="F196:F205">F197</f>
        <v>95.4</v>
      </c>
    </row>
    <row r="197" spans="1:6" ht="18" thickBot="1">
      <c r="A197" s="38" t="s">
        <v>81</v>
      </c>
      <c r="B197" s="9" t="s">
        <v>82</v>
      </c>
      <c r="C197" s="9"/>
      <c r="D197" s="10"/>
      <c r="E197" s="10"/>
      <c r="F197" s="58">
        <f>F198+F202</f>
        <v>95.4</v>
      </c>
    </row>
    <row r="198" spans="1:6" ht="31.5" thickBot="1">
      <c r="A198" s="13" t="s">
        <v>272</v>
      </c>
      <c r="B198" s="6" t="s">
        <v>271</v>
      </c>
      <c r="C198" s="6"/>
      <c r="D198" s="11"/>
      <c r="E198" s="11"/>
      <c r="F198" s="59">
        <f>F199</f>
        <v>15</v>
      </c>
    </row>
    <row r="199" spans="1:6" ht="47.25" thickBot="1">
      <c r="A199" s="7" t="s">
        <v>267</v>
      </c>
      <c r="B199" s="6" t="s">
        <v>271</v>
      </c>
      <c r="C199" s="6">
        <v>200</v>
      </c>
      <c r="D199" s="11"/>
      <c r="E199" s="11"/>
      <c r="F199" s="59">
        <f>F200</f>
        <v>15</v>
      </c>
    </row>
    <row r="200" spans="1:6" ht="78" thickBot="1">
      <c r="A200" s="13" t="s">
        <v>7</v>
      </c>
      <c r="B200" s="6" t="s">
        <v>271</v>
      </c>
      <c r="C200" s="6">
        <v>200</v>
      </c>
      <c r="D200" s="11" t="s">
        <v>145</v>
      </c>
      <c r="E200" s="11" t="s">
        <v>130</v>
      </c>
      <c r="F200" s="59">
        <f>F201</f>
        <v>15</v>
      </c>
    </row>
    <row r="201" spans="1:6" ht="31.5" thickBot="1">
      <c r="A201" s="13" t="s">
        <v>6</v>
      </c>
      <c r="B201" s="6" t="s">
        <v>271</v>
      </c>
      <c r="C201" s="6">
        <v>200</v>
      </c>
      <c r="D201" s="11" t="s">
        <v>145</v>
      </c>
      <c r="E201" s="11" t="s">
        <v>131</v>
      </c>
      <c r="F201" s="59">
        <v>15</v>
      </c>
    </row>
    <row r="202" spans="1:6" ht="109.5" thickBot="1">
      <c r="A202" s="8" t="s">
        <v>235</v>
      </c>
      <c r="B202" s="9" t="s">
        <v>234</v>
      </c>
      <c r="C202" s="9"/>
      <c r="D202" s="10"/>
      <c r="E202" s="10"/>
      <c r="F202" s="58">
        <f t="shared" si="0"/>
        <v>80.4</v>
      </c>
    </row>
    <row r="203" spans="1:6" ht="125.25" thickBot="1">
      <c r="A203" s="7" t="s">
        <v>185</v>
      </c>
      <c r="B203" s="6" t="s">
        <v>83</v>
      </c>
      <c r="C203" s="6"/>
      <c r="D203" s="11"/>
      <c r="E203" s="11"/>
      <c r="F203" s="59">
        <f t="shared" si="0"/>
        <v>80.4</v>
      </c>
    </row>
    <row r="204" spans="1:6" ht="18" thickBot="1">
      <c r="A204" s="7" t="s">
        <v>11</v>
      </c>
      <c r="B204" s="6" t="s">
        <v>83</v>
      </c>
      <c r="C204" s="6">
        <v>500</v>
      </c>
      <c r="D204" s="11"/>
      <c r="E204" s="11"/>
      <c r="F204" s="59">
        <f t="shared" si="0"/>
        <v>80.4</v>
      </c>
    </row>
    <row r="205" spans="1:6" ht="31.5" thickBot="1">
      <c r="A205" s="7" t="s">
        <v>6</v>
      </c>
      <c r="B205" s="6" t="s">
        <v>83</v>
      </c>
      <c r="C205" s="6">
        <v>500</v>
      </c>
      <c r="D205" s="11" t="s">
        <v>145</v>
      </c>
      <c r="E205" s="11" t="s">
        <v>130</v>
      </c>
      <c r="F205" s="59">
        <f t="shared" si="0"/>
        <v>80.4</v>
      </c>
    </row>
    <row r="206" spans="1:6" ht="78" thickBot="1">
      <c r="A206" s="7" t="s">
        <v>7</v>
      </c>
      <c r="B206" s="6" t="s">
        <v>83</v>
      </c>
      <c r="C206" s="6">
        <v>500</v>
      </c>
      <c r="D206" s="11" t="s">
        <v>145</v>
      </c>
      <c r="E206" s="11" t="s">
        <v>131</v>
      </c>
      <c r="F206" s="59">
        <f>80.4</f>
        <v>80.4</v>
      </c>
    </row>
    <row r="207" spans="1:6" ht="47.25" thickBot="1">
      <c r="A207" s="32" t="s">
        <v>186</v>
      </c>
      <c r="B207" s="31" t="s">
        <v>13</v>
      </c>
      <c r="C207" s="9"/>
      <c r="D207" s="10"/>
      <c r="E207" s="10"/>
      <c r="F207" s="60">
        <f>F208</f>
        <v>308.59999999999997</v>
      </c>
    </row>
    <row r="208" spans="1:6" ht="18" thickBot="1">
      <c r="A208" s="39" t="s">
        <v>81</v>
      </c>
      <c r="B208" s="9" t="s">
        <v>84</v>
      </c>
      <c r="C208" s="9"/>
      <c r="D208" s="10"/>
      <c r="E208" s="10"/>
      <c r="F208" s="60">
        <f>F209</f>
        <v>308.59999999999997</v>
      </c>
    </row>
    <row r="209" spans="1:6" ht="31.5" thickBot="1">
      <c r="A209" s="7" t="s">
        <v>232</v>
      </c>
      <c r="B209" s="6" t="s">
        <v>85</v>
      </c>
      <c r="C209" s="6"/>
      <c r="D209" s="11"/>
      <c r="E209" s="11"/>
      <c r="F209" s="61">
        <f>F210</f>
        <v>308.59999999999997</v>
      </c>
    </row>
    <row r="210" spans="1:6" ht="109.5" thickBot="1">
      <c r="A210" s="7" t="s">
        <v>14</v>
      </c>
      <c r="B210" s="6" t="s">
        <v>85</v>
      </c>
      <c r="C210" s="6">
        <v>100</v>
      </c>
      <c r="D210" s="11"/>
      <c r="E210" s="11"/>
      <c r="F210" s="61">
        <f>F211</f>
        <v>308.59999999999997</v>
      </c>
    </row>
    <row r="211" spans="1:6" ht="31.5" thickBot="1">
      <c r="A211" s="7" t="s">
        <v>6</v>
      </c>
      <c r="B211" s="6" t="s">
        <v>85</v>
      </c>
      <c r="C211" s="6">
        <v>100</v>
      </c>
      <c r="D211" s="11" t="s">
        <v>145</v>
      </c>
      <c r="E211" s="11" t="s">
        <v>130</v>
      </c>
      <c r="F211" s="61">
        <f>F212</f>
        <v>308.59999999999997</v>
      </c>
    </row>
    <row r="212" spans="1:6" ht="93.75" thickBot="1">
      <c r="A212" s="7" t="s">
        <v>12</v>
      </c>
      <c r="B212" s="6" t="s">
        <v>85</v>
      </c>
      <c r="C212" s="6">
        <v>100</v>
      </c>
      <c r="D212" s="11" t="s">
        <v>145</v>
      </c>
      <c r="E212" s="11" t="s">
        <v>132</v>
      </c>
      <c r="F212" s="61">
        <f>998.3-261.9-79.1-348.7</f>
        <v>308.59999999999997</v>
      </c>
    </row>
    <row r="213" spans="1:6" ht="47.25" thickBot="1">
      <c r="A213" s="32" t="s">
        <v>187</v>
      </c>
      <c r="B213" s="31" t="s">
        <v>15</v>
      </c>
      <c r="C213" s="9"/>
      <c r="D213" s="10"/>
      <c r="E213" s="10"/>
      <c r="F213" s="60">
        <f>F214</f>
        <v>6293.5</v>
      </c>
    </row>
    <row r="214" spans="1:6" ht="18" thickBot="1">
      <c r="A214" s="39" t="s">
        <v>81</v>
      </c>
      <c r="B214" s="9" t="s">
        <v>86</v>
      </c>
      <c r="C214" s="9"/>
      <c r="D214" s="10"/>
      <c r="E214" s="10"/>
      <c r="F214" s="60">
        <f>F215+F225+F229+F233</f>
        <v>6293.5</v>
      </c>
    </row>
    <row r="215" spans="1:6" ht="31.5" thickBot="1">
      <c r="A215" s="7" t="s">
        <v>233</v>
      </c>
      <c r="B215" s="6" t="s">
        <v>87</v>
      </c>
      <c r="C215" s="6"/>
      <c r="D215" s="11"/>
      <c r="E215" s="11"/>
      <c r="F215" s="61">
        <f>F216+F219+F222</f>
        <v>6091.8</v>
      </c>
    </row>
    <row r="216" spans="1:6" ht="109.5" thickBot="1">
      <c r="A216" s="7" t="s">
        <v>14</v>
      </c>
      <c r="B216" s="6" t="s">
        <v>87</v>
      </c>
      <c r="C216" s="6">
        <v>100</v>
      </c>
      <c r="D216" s="11"/>
      <c r="E216" s="11"/>
      <c r="F216" s="61">
        <f>F217</f>
        <v>4700.2</v>
      </c>
    </row>
    <row r="217" spans="1:6" ht="31.5" thickBot="1">
      <c r="A217" s="7" t="s">
        <v>6</v>
      </c>
      <c r="B217" s="6" t="s">
        <v>87</v>
      </c>
      <c r="C217" s="6">
        <v>100</v>
      </c>
      <c r="D217" s="11" t="s">
        <v>145</v>
      </c>
      <c r="E217" s="11" t="s">
        <v>130</v>
      </c>
      <c r="F217" s="61">
        <f>F218</f>
        <v>4700.2</v>
      </c>
    </row>
    <row r="218" spans="1:6" ht="93.75" thickBot="1">
      <c r="A218" s="7" t="s">
        <v>12</v>
      </c>
      <c r="B218" s="6" t="s">
        <v>87</v>
      </c>
      <c r="C218" s="6">
        <v>100</v>
      </c>
      <c r="D218" s="11" t="s">
        <v>145</v>
      </c>
      <c r="E218" s="11" t="s">
        <v>132</v>
      </c>
      <c r="F218" s="61">
        <f>4010.5+261.9+79.1+348.7</f>
        <v>4700.2</v>
      </c>
    </row>
    <row r="219" spans="1:6" ht="47.25" thickBot="1">
      <c r="A219" s="7" t="s">
        <v>267</v>
      </c>
      <c r="B219" s="6" t="s">
        <v>87</v>
      </c>
      <c r="C219" s="6">
        <v>200</v>
      </c>
      <c r="D219" s="11"/>
      <c r="E219" s="11"/>
      <c r="F219" s="61">
        <f>F220</f>
        <v>1378.3000000000002</v>
      </c>
    </row>
    <row r="220" spans="1:6" ht="31.5" thickBot="1">
      <c r="A220" s="7" t="s">
        <v>6</v>
      </c>
      <c r="B220" s="6" t="s">
        <v>87</v>
      </c>
      <c r="C220" s="6">
        <v>200</v>
      </c>
      <c r="D220" s="11" t="s">
        <v>145</v>
      </c>
      <c r="E220" s="11" t="s">
        <v>130</v>
      </c>
      <c r="F220" s="61">
        <f>F221</f>
        <v>1378.3000000000002</v>
      </c>
    </row>
    <row r="221" spans="1:6" ht="93.75" thickBot="1">
      <c r="A221" s="7" t="s">
        <v>12</v>
      </c>
      <c r="B221" s="6" t="s">
        <v>87</v>
      </c>
      <c r="C221" s="6">
        <v>200</v>
      </c>
      <c r="D221" s="11" t="s">
        <v>145</v>
      </c>
      <c r="E221" s="11" t="s">
        <v>132</v>
      </c>
      <c r="F221" s="61">
        <f>548.1+190+50+286.6+100-2.8+4.2+129.2+24.5+25.6-20+44.7-1.8</f>
        <v>1378.3000000000002</v>
      </c>
    </row>
    <row r="222" spans="1:6" ht="18" thickBot="1">
      <c r="A222" s="7" t="s">
        <v>16</v>
      </c>
      <c r="B222" s="6" t="s">
        <v>87</v>
      </c>
      <c r="C222" s="6">
        <v>800</v>
      </c>
      <c r="D222" s="11"/>
      <c r="E222" s="11"/>
      <c r="F222" s="59">
        <f>F223</f>
        <v>13.3</v>
      </c>
    </row>
    <row r="223" spans="1:6" ht="31.5" thickBot="1">
      <c r="A223" s="7" t="s">
        <v>6</v>
      </c>
      <c r="B223" s="6" t="s">
        <v>87</v>
      </c>
      <c r="C223" s="6">
        <v>800</v>
      </c>
      <c r="D223" s="11" t="s">
        <v>145</v>
      </c>
      <c r="E223" s="11" t="s">
        <v>130</v>
      </c>
      <c r="F223" s="59">
        <f>F224</f>
        <v>13.3</v>
      </c>
    </row>
    <row r="224" spans="1:6" ht="93.75" thickBot="1">
      <c r="A224" s="7" t="s">
        <v>12</v>
      </c>
      <c r="B224" s="6" t="s">
        <v>87</v>
      </c>
      <c r="C224" s="6">
        <v>800</v>
      </c>
      <c r="D224" s="11" t="s">
        <v>145</v>
      </c>
      <c r="E224" s="11" t="s">
        <v>132</v>
      </c>
      <c r="F224" s="59">
        <f>15-1.7</f>
        <v>13.3</v>
      </c>
    </row>
    <row r="225" spans="1:6" ht="115.5" customHeight="1" thickBot="1">
      <c r="A225" s="7" t="s">
        <v>188</v>
      </c>
      <c r="B225" s="6" t="s">
        <v>88</v>
      </c>
      <c r="C225" s="6"/>
      <c r="D225" s="11"/>
      <c r="E225" s="11"/>
      <c r="F225" s="59">
        <f>F226</f>
        <v>53.2</v>
      </c>
    </row>
    <row r="226" spans="1:6" ht="18" thickBot="1">
      <c r="A226" s="7" t="s">
        <v>11</v>
      </c>
      <c r="B226" s="6" t="s">
        <v>88</v>
      </c>
      <c r="C226" s="6">
        <v>500</v>
      </c>
      <c r="D226" s="11"/>
      <c r="E226" s="11"/>
      <c r="F226" s="59">
        <f>F227</f>
        <v>53.2</v>
      </c>
    </row>
    <row r="227" spans="1:6" ht="31.5" thickBot="1">
      <c r="A227" s="7" t="s">
        <v>6</v>
      </c>
      <c r="B227" s="6" t="s">
        <v>88</v>
      </c>
      <c r="C227" s="6">
        <v>500</v>
      </c>
      <c r="D227" s="11" t="s">
        <v>145</v>
      </c>
      <c r="E227" s="11" t="s">
        <v>130</v>
      </c>
      <c r="F227" s="59">
        <f>F228</f>
        <v>53.2</v>
      </c>
    </row>
    <row r="228" spans="1:6" ht="93.75" thickBot="1">
      <c r="A228" s="7" t="s">
        <v>12</v>
      </c>
      <c r="B228" s="6" t="s">
        <v>88</v>
      </c>
      <c r="C228" s="6">
        <v>500</v>
      </c>
      <c r="D228" s="11" t="s">
        <v>145</v>
      </c>
      <c r="E228" s="11" t="s">
        <v>132</v>
      </c>
      <c r="F228" s="59">
        <v>53.2</v>
      </c>
    </row>
    <row r="229" spans="1:6" ht="125.25" thickBot="1">
      <c r="A229" s="7" t="s">
        <v>189</v>
      </c>
      <c r="B229" s="6" t="s">
        <v>89</v>
      </c>
      <c r="C229" s="6"/>
      <c r="D229" s="11"/>
      <c r="E229" s="11"/>
      <c r="F229" s="59">
        <f>F230</f>
        <v>116.9</v>
      </c>
    </row>
    <row r="230" spans="1:6" ht="18" thickBot="1">
      <c r="A230" s="7" t="s">
        <v>11</v>
      </c>
      <c r="B230" s="6" t="s">
        <v>89</v>
      </c>
      <c r="C230" s="6">
        <v>500</v>
      </c>
      <c r="D230" s="11"/>
      <c r="E230" s="11"/>
      <c r="F230" s="59">
        <f>F231</f>
        <v>116.9</v>
      </c>
    </row>
    <row r="231" spans="1:6" ht="31.5" thickBot="1">
      <c r="A231" s="7" t="s">
        <v>6</v>
      </c>
      <c r="B231" s="6" t="s">
        <v>89</v>
      </c>
      <c r="C231" s="6">
        <v>500</v>
      </c>
      <c r="D231" s="11" t="s">
        <v>145</v>
      </c>
      <c r="E231" s="11" t="s">
        <v>130</v>
      </c>
      <c r="F231" s="59">
        <f>F232</f>
        <v>116.9</v>
      </c>
    </row>
    <row r="232" spans="1:6" ht="93.75" thickBot="1">
      <c r="A232" s="7" t="s">
        <v>12</v>
      </c>
      <c r="B232" s="6" t="s">
        <v>89</v>
      </c>
      <c r="C232" s="6">
        <v>500</v>
      </c>
      <c r="D232" s="11" t="s">
        <v>145</v>
      </c>
      <c r="E232" s="11" t="s">
        <v>132</v>
      </c>
      <c r="F232" s="59">
        <v>116.9</v>
      </c>
    </row>
    <row r="233" spans="1:6" ht="101.25" customHeight="1" thickBot="1">
      <c r="A233" s="7" t="s">
        <v>190</v>
      </c>
      <c r="B233" s="6" t="s">
        <v>90</v>
      </c>
      <c r="C233" s="6"/>
      <c r="D233" s="11"/>
      <c r="E233" s="11"/>
      <c r="F233" s="59">
        <f>F234</f>
        <v>31.6</v>
      </c>
    </row>
    <row r="234" spans="1:6" ht="18" thickBot="1">
      <c r="A234" s="7" t="s">
        <v>11</v>
      </c>
      <c r="B234" s="6" t="s">
        <v>90</v>
      </c>
      <c r="C234" s="6">
        <v>500</v>
      </c>
      <c r="D234" s="11"/>
      <c r="E234" s="11"/>
      <c r="F234" s="59">
        <f>F235</f>
        <v>31.6</v>
      </c>
    </row>
    <row r="235" spans="1:6" ht="31.5" thickBot="1">
      <c r="A235" s="7" t="s">
        <v>6</v>
      </c>
      <c r="B235" s="6" t="s">
        <v>90</v>
      </c>
      <c r="C235" s="6">
        <v>500</v>
      </c>
      <c r="D235" s="11" t="s">
        <v>145</v>
      </c>
      <c r="E235" s="11" t="s">
        <v>130</v>
      </c>
      <c r="F235" s="59">
        <f>F236</f>
        <v>31.6</v>
      </c>
    </row>
    <row r="236" spans="1:6" ht="93.75" thickBot="1">
      <c r="A236" s="7" t="s">
        <v>12</v>
      </c>
      <c r="B236" s="6" t="s">
        <v>90</v>
      </c>
      <c r="C236" s="6">
        <v>500</v>
      </c>
      <c r="D236" s="11" t="s">
        <v>145</v>
      </c>
      <c r="E236" s="11" t="s">
        <v>132</v>
      </c>
      <c r="F236" s="59">
        <v>31.6</v>
      </c>
    </row>
    <row r="237" spans="1:6" ht="31.5" thickBot="1">
      <c r="A237" s="32" t="s">
        <v>42</v>
      </c>
      <c r="B237" s="31" t="s">
        <v>20</v>
      </c>
      <c r="C237" s="9"/>
      <c r="D237" s="10"/>
      <c r="E237" s="10"/>
      <c r="F237" s="58">
        <f>F238</f>
        <v>40</v>
      </c>
    </row>
    <row r="238" spans="1:6" ht="18" thickBot="1">
      <c r="A238" s="39" t="s">
        <v>81</v>
      </c>
      <c r="B238" s="9" t="s">
        <v>91</v>
      </c>
      <c r="C238" s="9"/>
      <c r="D238" s="10"/>
      <c r="E238" s="10"/>
      <c r="F238" s="58">
        <f>F239</f>
        <v>40</v>
      </c>
    </row>
    <row r="239" spans="1:6" ht="31.5" thickBot="1">
      <c r="A239" s="7" t="s">
        <v>43</v>
      </c>
      <c r="B239" s="6" t="s">
        <v>92</v>
      </c>
      <c r="C239" s="6"/>
      <c r="D239" s="11"/>
      <c r="E239" s="11"/>
      <c r="F239" s="59">
        <f>F240</f>
        <v>40</v>
      </c>
    </row>
    <row r="240" spans="1:6" ht="18" thickBot="1">
      <c r="A240" s="7" t="s">
        <v>16</v>
      </c>
      <c r="B240" s="6" t="s">
        <v>92</v>
      </c>
      <c r="C240" s="6">
        <v>800</v>
      </c>
      <c r="D240" s="11"/>
      <c r="E240" s="11"/>
      <c r="F240" s="59">
        <f>F241</f>
        <v>40</v>
      </c>
    </row>
    <row r="241" spans="1:6" ht="31.5" thickBot="1">
      <c r="A241" s="7" t="s">
        <v>6</v>
      </c>
      <c r="B241" s="6" t="s">
        <v>92</v>
      </c>
      <c r="C241" s="6">
        <v>800</v>
      </c>
      <c r="D241" s="11" t="s">
        <v>145</v>
      </c>
      <c r="E241" s="11" t="s">
        <v>130</v>
      </c>
      <c r="F241" s="59">
        <f>F242</f>
        <v>40</v>
      </c>
    </row>
    <row r="242" spans="1:6" ht="18" thickBot="1">
      <c r="A242" s="7" t="s">
        <v>19</v>
      </c>
      <c r="B242" s="6" t="s">
        <v>92</v>
      </c>
      <c r="C242" s="6">
        <v>800</v>
      </c>
      <c r="D242" s="11" t="s">
        <v>145</v>
      </c>
      <c r="E242" s="11">
        <v>11</v>
      </c>
      <c r="F242" s="59">
        <v>40</v>
      </c>
    </row>
    <row r="243" spans="1:6" ht="47.25" thickBot="1">
      <c r="A243" s="30" t="s">
        <v>193</v>
      </c>
      <c r="B243" s="31" t="s">
        <v>191</v>
      </c>
      <c r="C243" s="9"/>
      <c r="D243" s="10"/>
      <c r="E243" s="10"/>
      <c r="F243" s="60">
        <f>F244</f>
        <v>1033.5</v>
      </c>
    </row>
    <row r="244" spans="1:6" ht="18" thickBot="1">
      <c r="A244" s="39" t="s">
        <v>81</v>
      </c>
      <c r="B244" s="9" t="s">
        <v>192</v>
      </c>
      <c r="C244" s="9"/>
      <c r="D244" s="10"/>
      <c r="E244" s="10"/>
      <c r="F244" s="60">
        <f>F245+F252</f>
        <v>1033.5</v>
      </c>
    </row>
    <row r="245" spans="1:6" ht="47.25" thickBot="1">
      <c r="A245" s="13" t="s">
        <v>194</v>
      </c>
      <c r="B245" s="14" t="s">
        <v>195</v>
      </c>
      <c r="C245" s="6"/>
      <c r="D245" s="11"/>
      <c r="E245" s="11"/>
      <c r="F245" s="61">
        <f>F246+F249</f>
        <v>32.5</v>
      </c>
    </row>
    <row r="246" spans="1:6" ht="47.25" thickBot="1">
      <c r="A246" s="7" t="s">
        <v>267</v>
      </c>
      <c r="B246" s="14" t="s">
        <v>195</v>
      </c>
      <c r="C246" s="6">
        <v>200</v>
      </c>
      <c r="D246" s="11"/>
      <c r="E246" s="11"/>
      <c r="F246" s="61">
        <f>F247</f>
        <v>30</v>
      </c>
    </row>
    <row r="247" spans="1:6" ht="31.5" thickBot="1">
      <c r="A247" s="13" t="s">
        <v>6</v>
      </c>
      <c r="B247" s="14" t="s">
        <v>195</v>
      </c>
      <c r="C247" s="6">
        <v>200</v>
      </c>
      <c r="D247" s="11" t="s">
        <v>145</v>
      </c>
      <c r="E247" s="11" t="s">
        <v>130</v>
      </c>
      <c r="F247" s="61">
        <f>F248</f>
        <v>30</v>
      </c>
    </row>
    <row r="248" spans="1:6" ht="31.5" thickBot="1">
      <c r="A248" s="13" t="s">
        <v>21</v>
      </c>
      <c r="B248" s="14" t="s">
        <v>195</v>
      </c>
      <c r="C248" s="6">
        <v>200</v>
      </c>
      <c r="D248" s="11" t="s">
        <v>145</v>
      </c>
      <c r="E248" s="11" t="s">
        <v>196</v>
      </c>
      <c r="F248" s="61">
        <f>100+45-115</f>
        <v>30</v>
      </c>
    </row>
    <row r="249" spans="1:6" ht="29.25" customHeight="1" thickBot="1">
      <c r="A249" s="13" t="s">
        <v>16</v>
      </c>
      <c r="B249" s="14" t="s">
        <v>195</v>
      </c>
      <c r="C249" s="6">
        <v>800</v>
      </c>
      <c r="D249" s="11"/>
      <c r="E249" s="11"/>
      <c r="F249" s="59">
        <f>F250</f>
        <v>2.5</v>
      </c>
    </row>
    <row r="250" spans="1:6" ht="31.5" thickBot="1">
      <c r="A250" s="13" t="s">
        <v>6</v>
      </c>
      <c r="B250" s="14" t="s">
        <v>195</v>
      </c>
      <c r="C250" s="6">
        <v>800</v>
      </c>
      <c r="D250" s="11" t="s">
        <v>145</v>
      </c>
      <c r="E250" s="11" t="s">
        <v>130</v>
      </c>
      <c r="F250" s="59">
        <f>F251</f>
        <v>2.5</v>
      </c>
    </row>
    <row r="251" spans="1:6" ht="31.5" thickBot="1">
      <c r="A251" s="13" t="s">
        <v>21</v>
      </c>
      <c r="B251" s="14" t="s">
        <v>195</v>
      </c>
      <c r="C251" s="6">
        <v>800</v>
      </c>
      <c r="D251" s="11" t="s">
        <v>145</v>
      </c>
      <c r="E251" s="11" t="s">
        <v>196</v>
      </c>
      <c r="F251" s="59">
        <v>2.5</v>
      </c>
    </row>
    <row r="252" spans="1:6" ht="93.75" thickBot="1">
      <c r="A252" s="13" t="s">
        <v>264</v>
      </c>
      <c r="B252" s="14" t="s">
        <v>265</v>
      </c>
      <c r="C252" s="6"/>
      <c r="D252" s="11"/>
      <c r="E252" s="11"/>
      <c r="F252" s="59">
        <f>F253</f>
        <v>1001</v>
      </c>
    </row>
    <row r="253" spans="1:6" ht="47.25" thickBot="1">
      <c r="A253" s="7" t="s">
        <v>267</v>
      </c>
      <c r="B253" s="14" t="s">
        <v>265</v>
      </c>
      <c r="C253" s="6">
        <v>200</v>
      </c>
      <c r="D253" s="11"/>
      <c r="E253" s="11"/>
      <c r="F253" s="59">
        <f>F254</f>
        <v>1001</v>
      </c>
    </row>
    <row r="254" spans="1:6" ht="31.5" thickBot="1">
      <c r="A254" s="13" t="s">
        <v>6</v>
      </c>
      <c r="B254" s="14" t="s">
        <v>265</v>
      </c>
      <c r="C254" s="6">
        <v>200</v>
      </c>
      <c r="D254" s="11" t="s">
        <v>145</v>
      </c>
      <c r="E254" s="11" t="s">
        <v>130</v>
      </c>
      <c r="F254" s="59">
        <f>F255</f>
        <v>1001</v>
      </c>
    </row>
    <row r="255" spans="1:6" ht="31.5" thickBot="1">
      <c r="A255" s="13" t="s">
        <v>21</v>
      </c>
      <c r="B255" s="14" t="s">
        <v>265</v>
      </c>
      <c r="C255" s="6">
        <v>200</v>
      </c>
      <c r="D255" s="11" t="s">
        <v>145</v>
      </c>
      <c r="E255" s="11" t="s">
        <v>196</v>
      </c>
      <c r="F255" s="59">
        <f>513.3+487.7</f>
        <v>1001</v>
      </c>
    </row>
    <row r="256" spans="1:6" ht="31.5" thickBot="1">
      <c r="A256" s="32" t="s">
        <v>44</v>
      </c>
      <c r="B256" s="31" t="s">
        <v>22</v>
      </c>
      <c r="C256" s="9"/>
      <c r="D256" s="10"/>
      <c r="E256" s="10"/>
      <c r="F256" s="60">
        <f>F257</f>
        <v>345.09999999999997</v>
      </c>
    </row>
    <row r="257" spans="1:6" ht="18" thickBot="1">
      <c r="A257" s="39" t="s">
        <v>81</v>
      </c>
      <c r="B257" s="9" t="s">
        <v>93</v>
      </c>
      <c r="C257" s="9"/>
      <c r="D257" s="10"/>
      <c r="E257" s="10"/>
      <c r="F257" s="60">
        <f>F258+F262+F266+F270+F274</f>
        <v>345.09999999999997</v>
      </c>
    </row>
    <row r="258" spans="1:6" ht="47.25" thickBot="1">
      <c r="A258" s="7" t="s">
        <v>45</v>
      </c>
      <c r="B258" s="6" t="s">
        <v>94</v>
      </c>
      <c r="C258" s="6"/>
      <c r="D258" s="11"/>
      <c r="E258" s="11"/>
      <c r="F258" s="59">
        <f>F259</f>
        <v>6.8</v>
      </c>
    </row>
    <row r="259" spans="1:6" ht="18" thickBot="1">
      <c r="A259" s="7" t="s">
        <v>16</v>
      </c>
      <c r="B259" s="6" t="s">
        <v>94</v>
      </c>
      <c r="C259" s="6">
        <v>800</v>
      </c>
      <c r="D259" s="11"/>
      <c r="E259" s="11"/>
      <c r="F259" s="59">
        <f>F260</f>
        <v>6.8</v>
      </c>
    </row>
    <row r="260" spans="1:6" ht="31.5" thickBot="1">
      <c r="A260" s="7" t="s">
        <v>6</v>
      </c>
      <c r="B260" s="6" t="s">
        <v>94</v>
      </c>
      <c r="C260" s="6">
        <v>800</v>
      </c>
      <c r="D260" s="11" t="s">
        <v>145</v>
      </c>
      <c r="E260" s="11" t="s">
        <v>130</v>
      </c>
      <c r="F260" s="59">
        <f>F261</f>
        <v>6.8</v>
      </c>
    </row>
    <row r="261" spans="1:6" ht="31.5" thickBot="1">
      <c r="A261" s="7" t="s">
        <v>21</v>
      </c>
      <c r="B261" s="6" t="s">
        <v>94</v>
      </c>
      <c r="C261" s="6">
        <v>800</v>
      </c>
      <c r="D261" s="11" t="s">
        <v>145</v>
      </c>
      <c r="E261" s="11" t="s">
        <v>196</v>
      </c>
      <c r="F261" s="59">
        <f>7-0.2</f>
        <v>6.8</v>
      </c>
    </row>
    <row r="262" spans="1:6" ht="63" thickBot="1">
      <c r="A262" s="7" t="s">
        <v>46</v>
      </c>
      <c r="B262" s="6" t="s">
        <v>95</v>
      </c>
      <c r="C262" s="6"/>
      <c r="D262" s="11"/>
      <c r="E262" s="11"/>
      <c r="F262" s="61">
        <f>F263</f>
        <v>85.1</v>
      </c>
    </row>
    <row r="263" spans="1:6" ht="47.25" thickBot="1">
      <c r="A263" s="7" t="s">
        <v>267</v>
      </c>
      <c r="B263" s="6" t="s">
        <v>95</v>
      </c>
      <c r="C263" s="6">
        <v>200</v>
      </c>
      <c r="D263" s="11"/>
      <c r="E263" s="11"/>
      <c r="F263" s="61">
        <f>F264</f>
        <v>85.1</v>
      </c>
    </row>
    <row r="264" spans="1:6" ht="31.5" thickBot="1">
      <c r="A264" s="7" t="s">
        <v>6</v>
      </c>
      <c r="B264" s="6" t="s">
        <v>95</v>
      </c>
      <c r="C264" s="6">
        <v>200</v>
      </c>
      <c r="D264" s="11" t="s">
        <v>145</v>
      </c>
      <c r="E264" s="11" t="s">
        <v>130</v>
      </c>
      <c r="F264" s="61">
        <f>F265</f>
        <v>85.1</v>
      </c>
    </row>
    <row r="265" spans="1:6" ht="31.5" thickBot="1">
      <c r="A265" s="7" t="s">
        <v>21</v>
      </c>
      <c r="B265" s="6" t="s">
        <v>95</v>
      </c>
      <c r="C265" s="6">
        <v>200</v>
      </c>
      <c r="D265" s="11" t="s">
        <v>145</v>
      </c>
      <c r="E265" s="11" t="s">
        <v>196</v>
      </c>
      <c r="F265" s="61">
        <f>105.1-20</f>
        <v>85.1</v>
      </c>
    </row>
    <row r="266" spans="1:6" s="4" customFormat="1" ht="47.25" thickBot="1">
      <c r="A266" s="13" t="s">
        <v>198</v>
      </c>
      <c r="B266" s="6" t="s">
        <v>197</v>
      </c>
      <c r="C266" s="6"/>
      <c r="D266" s="11"/>
      <c r="E266" s="11"/>
      <c r="F266" s="61">
        <f>F267</f>
        <v>34.5</v>
      </c>
    </row>
    <row r="267" spans="1:6" s="4" customFormat="1" ht="47.25" thickBot="1">
      <c r="A267" s="7" t="s">
        <v>267</v>
      </c>
      <c r="B267" s="6" t="s">
        <v>197</v>
      </c>
      <c r="C267" s="6">
        <v>200</v>
      </c>
      <c r="D267" s="11"/>
      <c r="E267" s="11"/>
      <c r="F267" s="61">
        <f>F268</f>
        <v>34.5</v>
      </c>
    </row>
    <row r="268" spans="1:6" s="4" customFormat="1" ht="31.5" thickBot="1">
      <c r="A268" s="7" t="s">
        <v>6</v>
      </c>
      <c r="B268" s="6" t="s">
        <v>197</v>
      </c>
      <c r="C268" s="6">
        <v>200</v>
      </c>
      <c r="D268" s="11" t="s">
        <v>145</v>
      </c>
      <c r="E268" s="11" t="s">
        <v>130</v>
      </c>
      <c r="F268" s="61">
        <f>F269</f>
        <v>34.5</v>
      </c>
    </row>
    <row r="269" spans="1:6" s="4" customFormat="1" ht="31.5" thickBot="1">
      <c r="A269" s="7" t="s">
        <v>21</v>
      </c>
      <c r="B269" s="6" t="s">
        <v>197</v>
      </c>
      <c r="C269" s="6">
        <v>200</v>
      </c>
      <c r="D269" s="11" t="s">
        <v>145</v>
      </c>
      <c r="E269" s="11" t="s">
        <v>196</v>
      </c>
      <c r="F269" s="61">
        <f>35-0.5</f>
        <v>34.5</v>
      </c>
    </row>
    <row r="270" spans="1:6" s="4" customFormat="1" ht="47.25" thickBot="1">
      <c r="A270" s="13" t="s">
        <v>200</v>
      </c>
      <c r="B270" s="6" t="s">
        <v>199</v>
      </c>
      <c r="C270" s="6"/>
      <c r="D270" s="11"/>
      <c r="E270" s="11"/>
      <c r="F270" s="61">
        <f>F271</f>
        <v>38.69999999999996</v>
      </c>
    </row>
    <row r="271" spans="1:6" s="4" customFormat="1" ht="47.25" thickBot="1">
      <c r="A271" s="7" t="s">
        <v>267</v>
      </c>
      <c r="B271" s="6" t="s">
        <v>199</v>
      </c>
      <c r="C271" s="6">
        <v>200</v>
      </c>
      <c r="D271" s="11"/>
      <c r="E271" s="11"/>
      <c r="F271" s="61">
        <f>F272</f>
        <v>38.69999999999996</v>
      </c>
    </row>
    <row r="272" spans="1:6" s="4" customFormat="1" ht="31.5" thickBot="1">
      <c r="A272" s="7" t="s">
        <v>6</v>
      </c>
      <c r="B272" s="6" t="s">
        <v>199</v>
      </c>
      <c r="C272" s="6">
        <v>200</v>
      </c>
      <c r="D272" s="11" t="s">
        <v>145</v>
      </c>
      <c r="E272" s="11" t="s">
        <v>130</v>
      </c>
      <c r="F272" s="61">
        <f>F273</f>
        <v>38.69999999999996</v>
      </c>
    </row>
    <row r="273" spans="1:6" s="4" customFormat="1" ht="31.5" thickBot="1">
      <c r="A273" s="7" t="s">
        <v>21</v>
      </c>
      <c r="B273" s="6" t="s">
        <v>199</v>
      </c>
      <c r="C273" s="6">
        <v>200</v>
      </c>
      <c r="D273" s="11" t="s">
        <v>145</v>
      </c>
      <c r="E273" s="11" t="s">
        <v>196</v>
      </c>
      <c r="F273" s="61">
        <f>339.7-286.6+3.4-25.6+7.8</f>
        <v>38.69999999999996</v>
      </c>
    </row>
    <row r="274" spans="1:6" s="4" customFormat="1" ht="47.25" thickBot="1">
      <c r="A274" s="44" t="s">
        <v>240</v>
      </c>
      <c r="B274" s="6" t="s">
        <v>239</v>
      </c>
      <c r="C274" s="6"/>
      <c r="D274" s="11"/>
      <c r="E274" s="11"/>
      <c r="F274" s="59">
        <f>F275</f>
        <v>180</v>
      </c>
    </row>
    <row r="275" spans="1:6" s="4" customFormat="1" ht="18" thickBot="1">
      <c r="A275" s="44" t="s">
        <v>16</v>
      </c>
      <c r="B275" s="6" t="s">
        <v>239</v>
      </c>
      <c r="C275" s="6">
        <v>800</v>
      </c>
      <c r="D275" s="11"/>
      <c r="E275" s="11"/>
      <c r="F275" s="59">
        <f>F276</f>
        <v>180</v>
      </c>
    </row>
    <row r="276" spans="1:6" s="4" customFormat="1" ht="31.5" thickBot="1">
      <c r="A276" s="7" t="s">
        <v>6</v>
      </c>
      <c r="B276" s="6" t="s">
        <v>239</v>
      </c>
      <c r="C276" s="6">
        <v>800</v>
      </c>
      <c r="D276" s="11" t="s">
        <v>145</v>
      </c>
      <c r="E276" s="11" t="s">
        <v>130</v>
      </c>
      <c r="F276" s="59">
        <f>F277</f>
        <v>180</v>
      </c>
    </row>
    <row r="277" spans="1:6" s="4" customFormat="1" ht="31.5" thickBot="1">
      <c r="A277" s="7" t="s">
        <v>21</v>
      </c>
      <c r="B277" s="6" t="s">
        <v>239</v>
      </c>
      <c r="C277" s="6">
        <v>800</v>
      </c>
      <c r="D277" s="11" t="s">
        <v>145</v>
      </c>
      <c r="E277" s="11" t="s">
        <v>196</v>
      </c>
      <c r="F277" s="59">
        <v>180</v>
      </c>
    </row>
    <row r="278" spans="1:6" ht="31.5" thickBot="1">
      <c r="A278" s="32" t="s">
        <v>17</v>
      </c>
      <c r="B278" s="31" t="s">
        <v>18</v>
      </c>
      <c r="C278" s="9"/>
      <c r="D278" s="10"/>
      <c r="E278" s="10"/>
      <c r="F278" s="58">
        <f>F279</f>
        <v>1</v>
      </c>
    </row>
    <row r="279" spans="1:6" ht="18" thickBot="1">
      <c r="A279" s="39" t="s">
        <v>81</v>
      </c>
      <c r="B279" s="9" t="s">
        <v>96</v>
      </c>
      <c r="C279" s="9"/>
      <c r="D279" s="10"/>
      <c r="E279" s="10"/>
      <c r="F279" s="58">
        <f>F280</f>
        <v>1</v>
      </c>
    </row>
    <row r="280" spans="1:6" ht="63" thickBot="1">
      <c r="A280" s="7" t="s">
        <v>47</v>
      </c>
      <c r="B280" s="6" t="s">
        <v>97</v>
      </c>
      <c r="C280" s="6"/>
      <c r="D280" s="11"/>
      <c r="E280" s="11"/>
      <c r="F280" s="59">
        <f>F281</f>
        <v>1</v>
      </c>
    </row>
    <row r="281" spans="1:6" ht="47.25" thickBot="1">
      <c r="A281" s="7" t="s">
        <v>267</v>
      </c>
      <c r="B281" s="6" t="s">
        <v>97</v>
      </c>
      <c r="C281" s="6">
        <v>200</v>
      </c>
      <c r="D281" s="11"/>
      <c r="E281" s="11"/>
      <c r="F281" s="59">
        <f>F282</f>
        <v>1</v>
      </c>
    </row>
    <row r="282" spans="1:6" ht="31.5" thickBot="1">
      <c r="A282" s="7" t="s">
        <v>6</v>
      </c>
      <c r="B282" s="6" t="s">
        <v>97</v>
      </c>
      <c r="C282" s="6">
        <v>200</v>
      </c>
      <c r="D282" s="11" t="s">
        <v>145</v>
      </c>
      <c r="E282" s="11" t="s">
        <v>130</v>
      </c>
      <c r="F282" s="59">
        <f>F283</f>
        <v>1</v>
      </c>
    </row>
    <row r="283" spans="1:6" ht="93.75" thickBot="1">
      <c r="A283" s="7" t="s">
        <v>12</v>
      </c>
      <c r="B283" s="6" t="s">
        <v>97</v>
      </c>
      <c r="C283" s="6">
        <v>200</v>
      </c>
      <c r="D283" s="11" t="s">
        <v>145</v>
      </c>
      <c r="E283" s="11" t="s">
        <v>132</v>
      </c>
      <c r="F283" s="59">
        <v>1</v>
      </c>
    </row>
    <row r="284" spans="1:6" ht="63" thickBot="1">
      <c r="A284" s="16" t="s">
        <v>217</v>
      </c>
      <c r="B284" s="17" t="s">
        <v>211</v>
      </c>
      <c r="C284" s="9"/>
      <c r="D284" s="10"/>
      <c r="E284" s="10"/>
      <c r="F284" s="58">
        <f aca="true" t="shared" si="1" ref="F284:F289">F285</f>
        <v>233.7</v>
      </c>
    </row>
    <row r="285" spans="1:6" ht="47.25" thickBot="1">
      <c r="A285" s="32" t="s">
        <v>218</v>
      </c>
      <c r="B285" s="31" t="s">
        <v>212</v>
      </c>
      <c r="C285" s="9"/>
      <c r="D285" s="10"/>
      <c r="E285" s="10"/>
      <c r="F285" s="58">
        <f t="shared" si="1"/>
        <v>233.7</v>
      </c>
    </row>
    <row r="286" spans="1:6" ht="18" thickBot="1">
      <c r="A286" s="39" t="s">
        <v>81</v>
      </c>
      <c r="B286" s="9" t="s">
        <v>215</v>
      </c>
      <c r="C286" s="6"/>
      <c r="D286" s="11"/>
      <c r="E286" s="11"/>
      <c r="F286" s="59">
        <f t="shared" si="1"/>
        <v>233.7</v>
      </c>
    </row>
    <row r="287" spans="1:6" ht="78" thickBot="1">
      <c r="A287" s="43" t="s">
        <v>219</v>
      </c>
      <c r="B287" s="9" t="s">
        <v>216</v>
      </c>
      <c r="C287" s="6"/>
      <c r="D287" s="11"/>
      <c r="E287" s="11"/>
      <c r="F287" s="59">
        <f t="shared" si="1"/>
        <v>233.7</v>
      </c>
    </row>
    <row r="288" spans="1:6" ht="109.5" thickBot="1">
      <c r="A288" s="43" t="s">
        <v>14</v>
      </c>
      <c r="B288" s="9" t="s">
        <v>216</v>
      </c>
      <c r="C288" s="6">
        <v>100</v>
      </c>
      <c r="D288" s="11"/>
      <c r="E288" s="11"/>
      <c r="F288" s="59">
        <f t="shared" si="1"/>
        <v>233.7</v>
      </c>
    </row>
    <row r="289" spans="1:6" ht="18" thickBot="1">
      <c r="A289" s="43" t="s">
        <v>213</v>
      </c>
      <c r="B289" s="9" t="s">
        <v>216</v>
      </c>
      <c r="C289" s="6">
        <v>100</v>
      </c>
      <c r="D289" s="11" t="s">
        <v>151</v>
      </c>
      <c r="E289" s="11" t="s">
        <v>130</v>
      </c>
      <c r="F289" s="59">
        <f t="shared" si="1"/>
        <v>233.7</v>
      </c>
    </row>
    <row r="290" spans="1:6" ht="31.5" thickBot="1">
      <c r="A290" s="45" t="s">
        <v>214</v>
      </c>
      <c r="B290" s="46" t="s">
        <v>216</v>
      </c>
      <c r="C290" s="47">
        <v>100</v>
      </c>
      <c r="D290" s="48" t="s">
        <v>151</v>
      </c>
      <c r="E290" s="48" t="s">
        <v>131</v>
      </c>
      <c r="F290" s="62">
        <v>233.7</v>
      </c>
    </row>
    <row r="291" spans="1:6" ht="93.75" thickBot="1">
      <c r="A291" s="18" t="s">
        <v>251</v>
      </c>
      <c r="B291" s="19" t="s">
        <v>253</v>
      </c>
      <c r="C291" s="9"/>
      <c r="D291" s="10"/>
      <c r="E291" s="10"/>
      <c r="F291" s="58">
        <f>F292</f>
        <v>829.8</v>
      </c>
    </row>
    <row r="292" spans="1:6" ht="156" thickBot="1">
      <c r="A292" s="30" t="s">
        <v>252</v>
      </c>
      <c r="B292" s="34" t="s">
        <v>254</v>
      </c>
      <c r="C292" s="9"/>
      <c r="D292" s="10"/>
      <c r="E292" s="10"/>
      <c r="F292" s="58">
        <f>F293</f>
        <v>829.8</v>
      </c>
    </row>
    <row r="293" spans="1:6" ht="18" thickBot="1">
      <c r="A293" s="38" t="s">
        <v>81</v>
      </c>
      <c r="B293" s="53" t="s">
        <v>255</v>
      </c>
      <c r="C293" s="9"/>
      <c r="D293" s="10"/>
      <c r="E293" s="10"/>
      <c r="F293" s="58">
        <f>F297</f>
        <v>829.8</v>
      </c>
    </row>
    <row r="294" spans="1:6" ht="109.5" thickBot="1">
      <c r="A294" s="13" t="s">
        <v>241</v>
      </c>
      <c r="B294" s="54" t="s">
        <v>256</v>
      </c>
      <c r="C294" s="6"/>
      <c r="D294" s="11"/>
      <c r="E294" s="11"/>
      <c r="F294" s="59">
        <f>F295</f>
        <v>829.8</v>
      </c>
    </row>
    <row r="295" spans="1:6" ht="47.25" thickBot="1">
      <c r="A295" s="7" t="s">
        <v>267</v>
      </c>
      <c r="B295" s="54" t="s">
        <v>256</v>
      </c>
      <c r="C295" s="6">
        <v>200</v>
      </c>
      <c r="D295" s="11"/>
      <c r="E295" s="11"/>
      <c r="F295" s="59">
        <f>F296</f>
        <v>829.8</v>
      </c>
    </row>
    <row r="296" spans="1:6" ht="47.25" thickBot="1">
      <c r="A296" s="12" t="s">
        <v>23</v>
      </c>
      <c r="B296" s="54" t="s">
        <v>256</v>
      </c>
      <c r="C296" s="6">
        <v>200</v>
      </c>
      <c r="D296" s="11" t="s">
        <v>131</v>
      </c>
      <c r="E296" s="11" t="s">
        <v>130</v>
      </c>
      <c r="F296" s="59">
        <f>F297</f>
        <v>829.8</v>
      </c>
    </row>
    <row r="297" spans="1:6" ht="63" thickBot="1">
      <c r="A297" s="12" t="s">
        <v>67</v>
      </c>
      <c r="B297" s="6" t="s">
        <v>256</v>
      </c>
      <c r="C297" s="6">
        <v>200</v>
      </c>
      <c r="D297" s="11" t="s">
        <v>131</v>
      </c>
      <c r="E297" s="11" t="s">
        <v>133</v>
      </c>
      <c r="F297" s="59">
        <f>14.8+25+790</f>
        <v>829.8</v>
      </c>
    </row>
    <row r="298" spans="1:6" ht="63" thickBot="1">
      <c r="A298" s="49" t="s">
        <v>32</v>
      </c>
      <c r="B298" s="50" t="s">
        <v>33</v>
      </c>
      <c r="C298" s="51"/>
      <c r="D298" s="52"/>
      <c r="E298" s="52"/>
      <c r="F298" s="63">
        <f>F299+F305</f>
        <v>302</v>
      </c>
    </row>
    <row r="299" spans="1:6" ht="31.5" thickBot="1">
      <c r="A299" s="32" t="s">
        <v>48</v>
      </c>
      <c r="B299" s="31" t="s">
        <v>34</v>
      </c>
      <c r="C299" s="9"/>
      <c r="D299" s="10"/>
      <c r="E299" s="10"/>
      <c r="F299" s="58">
        <f>F300</f>
        <v>302</v>
      </c>
    </row>
    <row r="300" spans="1:6" ht="18" thickBot="1">
      <c r="A300" s="39" t="s">
        <v>81</v>
      </c>
      <c r="B300" s="9" t="s">
        <v>98</v>
      </c>
      <c r="C300" s="9"/>
      <c r="D300" s="10"/>
      <c r="E300" s="10"/>
      <c r="F300" s="58">
        <f>F301</f>
        <v>302</v>
      </c>
    </row>
    <row r="301" spans="1:6" ht="31.5" thickBot="1">
      <c r="A301" s="7" t="s">
        <v>49</v>
      </c>
      <c r="B301" s="6" t="s">
        <v>99</v>
      </c>
      <c r="C301" s="6"/>
      <c r="D301" s="11"/>
      <c r="E301" s="11"/>
      <c r="F301" s="59">
        <f>F302</f>
        <v>302</v>
      </c>
    </row>
    <row r="302" spans="1:6" ht="31.5" thickBot="1">
      <c r="A302" s="7" t="s">
        <v>35</v>
      </c>
      <c r="B302" s="6" t="s">
        <v>99</v>
      </c>
      <c r="C302" s="6">
        <v>300</v>
      </c>
      <c r="D302" s="11"/>
      <c r="E302" s="11"/>
      <c r="F302" s="59">
        <f>F303</f>
        <v>302</v>
      </c>
    </row>
    <row r="303" spans="1:6" ht="18" thickBot="1">
      <c r="A303" s="7" t="s">
        <v>30</v>
      </c>
      <c r="B303" s="6" t="s">
        <v>99</v>
      </c>
      <c r="C303" s="6">
        <v>300</v>
      </c>
      <c r="D303" s="11">
        <v>10</v>
      </c>
      <c r="E303" s="11" t="s">
        <v>130</v>
      </c>
      <c r="F303" s="59">
        <f>F304</f>
        <v>302</v>
      </c>
    </row>
    <row r="304" spans="1:6" ht="18" thickBot="1">
      <c r="A304" s="7" t="s">
        <v>31</v>
      </c>
      <c r="B304" s="6" t="s">
        <v>99</v>
      </c>
      <c r="C304" s="6">
        <v>300</v>
      </c>
      <c r="D304" s="11">
        <v>10</v>
      </c>
      <c r="E304" s="11" t="s">
        <v>145</v>
      </c>
      <c r="F304" s="59">
        <v>302</v>
      </c>
    </row>
    <row r="305" spans="1:6" ht="31.5" thickBot="1">
      <c r="A305" s="32" t="s">
        <v>248</v>
      </c>
      <c r="B305" s="31" t="s">
        <v>247</v>
      </c>
      <c r="C305" s="6"/>
      <c r="D305" s="11"/>
      <c r="E305" s="11"/>
      <c r="F305" s="61">
        <f>F306</f>
        <v>0</v>
      </c>
    </row>
    <row r="306" spans="1:6" ht="18" thickBot="1">
      <c r="A306" s="39" t="s">
        <v>81</v>
      </c>
      <c r="B306" s="9" t="s">
        <v>244</v>
      </c>
      <c r="C306" s="6"/>
      <c r="D306" s="11"/>
      <c r="E306" s="11"/>
      <c r="F306" s="61">
        <f>F307</f>
        <v>0</v>
      </c>
    </row>
    <row r="307" spans="1:6" ht="31.5" thickBot="1">
      <c r="A307" s="7" t="s">
        <v>249</v>
      </c>
      <c r="B307" s="6" t="s">
        <v>246</v>
      </c>
      <c r="C307" s="6"/>
      <c r="D307" s="11"/>
      <c r="E307" s="11"/>
      <c r="F307" s="61">
        <f>F308</f>
        <v>0</v>
      </c>
    </row>
    <row r="308" spans="1:6" ht="31.5" thickBot="1">
      <c r="A308" s="7" t="s">
        <v>35</v>
      </c>
      <c r="B308" s="6" t="s">
        <v>246</v>
      </c>
      <c r="C308" s="6">
        <v>300</v>
      </c>
      <c r="D308" s="11"/>
      <c r="E308" s="11"/>
      <c r="F308" s="61">
        <f>F309</f>
        <v>0</v>
      </c>
    </row>
    <row r="309" spans="1:6" ht="18" thickBot="1">
      <c r="A309" s="7" t="s">
        <v>30</v>
      </c>
      <c r="B309" s="6" t="s">
        <v>246</v>
      </c>
      <c r="C309" s="6">
        <v>300</v>
      </c>
      <c r="D309" s="11" t="s">
        <v>245</v>
      </c>
      <c r="E309" s="11" t="s">
        <v>130</v>
      </c>
      <c r="F309" s="61">
        <f>F310</f>
        <v>0</v>
      </c>
    </row>
    <row r="310" spans="1:6" ht="18" thickBot="1">
      <c r="A310" s="7" t="s">
        <v>243</v>
      </c>
      <c r="B310" s="6" t="s">
        <v>246</v>
      </c>
      <c r="C310" s="6">
        <v>300</v>
      </c>
      <c r="D310" s="11" t="s">
        <v>245</v>
      </c>
      <c r="E310" s="11" t="s">
        <v>131</v>
      </c>
      <c r="F310" s="61">
        <f>2+34-36</f>
        <v>0</v>
      </c>
    </row>
    <row r="311" spans="1:6" ht="63" thickBot="1">
      <c r="A311" s="18" t="s">
        <v>201</v>
      </c>
      <c r="B311" s="19" t="s">
        <v>203</v>
      </c>
      <c r="C311" s="6"/>
      <c r="D311" s="11"/>
      <c r="E311" s="11"/>
      <c r="F311" s="59">
        <f aca="true" t="shared" si="2" ref="F311:F316">F312</f>
        <v>40</v>
      </c>
    </row>
    <row r="312" spans="1:6" ht="31.5" thickBot="1">
      <c r="A312" s="30" t="s">
        <v>202</v>
      </c>
      <c r="B312" s="34" t="s">
        <v>204</v>
      </c>
      <c r="C312" s="6"/>
      <c r="D312" s="11"/>
      <c r="E312" s="11"/>
      <c r="F312" s="59">
        <f t="shared" si="2"/>
        <v>40</v>
      </c>
    </row>
    <row r="313" spans="1:6" ht="18" thickBot="1">
      <c r="A313" s="38" t="s">
        <v>81</v>
      </c>
      <c r="B313" s="15" t="s">
        <v>205</v>
      </c>
      <c r="C313" s="6"/>
      <c r="D313" s="11"/>
      <c r="E313" s="11"/>
      <c r="F313" s="59">
        <f t="shared" si="2"/>
        <v>40</v>
      </c>
    </row>
    <row r="314" spans="1:6" ht="47.25" thickBot="1">
      <c r="A314" s="13" t="s">
        <v>207</v>
      </c>
      <c r="B314" s="14" t="s">
        <v>206</v>
      </c>
      <c r="C314" s="6"/>
      <c r="D314" s="11"/>
      <c r="E314" s="11"/>
      <c r="F314" s="59">
        <f t="shared" si="2"/>
        <v>40</v>
      </c>
    </row>
    <row r="315" spans="1:6" ht="47.25" thickBot="1">
      <c r="A315" s="13" t="s">
        <v>10</v>
      </c>
      <c r="B315" s="14" t="s">
        <v>206</v>
      </c>
      <c r="C315" s="6">
        <v>200</v>
      </c>
      <c r="D315" s="11" t="s">
        <v>210</v>
      </c>
      <c r="E315" s="11"/>
      <c r="F315" s="59">
        <f t="shared" si="2"/>
        <v>40</v>
      </c>
    </row>
    <row r="316" spans="1:6" ht="31.5" thickBot="1">
      <c r="A316" s="8" t="s">
        <v>208</v>
      </c>
      <c r="B316" s="14" t="s">
        <v>206</v>
      </c>
      <c r="C316" s="6">
        <v>200</v>
      </c>
      <c r="D316" s="11" t="s">
        <v>210</v>
      </c>
      <c r="E316" s="11" t="s">
        <v>130</v>
      </c>
      <c r="F316" s="59">
        <f t="shared" si="2"/>
        <v>40</v>
      </c>
    </row>
    <row r="317" spans="1:6" ht="18" thickBot="1">
      <c r="A317" s="8" t="s">
        <v>209</v>
      </c>
      <c r="B317" s="14" t="s">
        <v>206</v>
      </c>
      <c r="C317" s="6">
        <v>200</v>
      </c>
      <c r="D317" s="11" t="s">
        <v>210</v>
      </c>
      <c r="E317" s="11" t="s">
        <v>145</v>
      </c>
      <c r="F317" s="59">
        <v>40</v>
      </c>
    </row>
    <row r="318" spans="1:6" ht="63" thickBot="1">
      <c r="A318" s="21" t="s">
        <v>37</v>
      </c>
      <c r="B318" s="20" t="s">
        <v>38</v>
      </c>
      <c r="C318" s="6"/>
      <c r="D318" s="11"/>
      <c r="E318" s="11"/>
      <c r="F318" s="59">
        <f aca="true" t="shared" si="3" ref="F318:F323">F319</f>
        <v>20</v>
      </c>
    </row>
    <row r="319" spans="1:6" ht="31.5" thickBot="1">
      <c r="A319" s="35" t="s">
        <v>50</v>
      </c>
      <c r="B319" s="36" t="s">
        <v>39</v>
      </c>
      <c r="C319" s="6"/>
      <c r="D319" s="11"/>
      <c r="E319" s="11"/>
      <c r="F319" s="59">
        <f t="shared" si="3"/>
        <v>20</v>
      </c>
    </row>
    <row r="320" spans="1:6" ht="18" thickBot="1">
      <c r="A320" s="37" t="s">
        <v>81</v>
      </c>
      <c r="B320" s="6" t="s">
        <v>100</v>
      </c>
      <c r="C320" s="6"/>
      <c r="D320" s="11"/>
      <c r="E320" s="11"/>
      <c r="F320" s="59">
        <f t="shared" si="3"/>
        <v>20</v>
      </c>
    </row>
    <row r="321" spans="1:6" ht="31.5" thickBot="1">
      <c r="A321" s="7" t="s">
        <v>51</v>
      </c>
      <c r="B321" s="6" t="s">
        <v>101</v>
      </c>
      <c r="C321" s="6"/>
      <c r="D321" s="11"/>
      <c r="E321" s="11"/>
      <c r="F321" s="59">
        <f t="shared" si="3"/>
        <v>20</v>
      </c>
    </row>
    <row r="322" spans="1:6" ht="31.5" thickBot="1">
      <c r="A322" s="7" t="s">
        <v>40</v>
      </c>
      <c r="B322" s="6" t="s">
        <v>101</v>
      </c>
      <c r="C322" s="6">
        <v>700</v>
      </c>
      <c r="D322" s="11"/>
      <c r="E322" s="11"/>
      <c r="F322" s="59">
        <f t="shared" si="3"/>
        <v>20</v>
      </c>
    </row>
    <row r="323" spans="1:6" ht="47.25" thickBot="1">
      <c r="A323" s="7" t="s">
        <v>36</v>
      </c>
      <c r="B323" s="6" t="s">
        <v>101</v>
      </c>
      <c r="C323" s="6">
        <v>700</v>
      </c>
      <c r="D323" s="11">
        <v>13</v>
      </c>
      <c r="E323" s="11" t="s">
        <v>130</v>
      </c>
      <c r="F323" s="59">
        <f t="shared" si="3"/>
        <v>20</v>
      </c>
    </row>
    <row r="324" spans="1:6" ht="31.5" thickBot="1">
      <c r="A324" s="7" t="s">
        <v>52</v>
      </c>
      <c r="B324" s="6" t="s">
        <v>101</v>
      </c>
      <c r="C324" s="6">
        <v>700</v>
      </c>
      <c r="D324" s="11">
        <v>13</v>
      </c>
      <c r="E324" s="11" t="s">
        <v>145</v>
      </c>
      <c r="F324" s="59">
        <v>20</v>
      </c>
    </row>
  </sheetData>
  <sheetProtection/>
  <autoFilter ref="A22:F324"/>
  <mergeCells count="21">
    <mergeCell ref="A1:F1"/>
    <mergeCell ref="A2:F2"/>
    <mergeCell ref="A4:F4"/>
    <mergeCell ref="A5:F5"/>
    <mergeCell ref="A3:F3"/>
    <mergeCell ref="A6:F6"/>
    <mergeCell ref="A21:F21"/>
    <mergeCell ref="A19:F19"/>
    <mergeCell ref="A16:F16"/>
    <mergeCell ref="A17:F17"/>
    <mergeCell ref="A9:F9"/>
    <mergeCell ref="A10:F10"/>
    <mergeCell ref="A11:F11"/>
    <mergeCell ref="A12:F12"/>
    <mergeCell ref="A13:F13"/>
    <mergeCell ref="A8:F8"/>
    <mergeCell ref="A20:F20"/>
    <mergeCell ref="A7:F7"/>
    <mergeCell ref="A18:F18"/>
    <mergeCell ref="A14:F14"/>
    <mergeCell ref="A15:F15"/>
  </mergeCells>
  <printOptions horizontalCentered="1"/>
  <pageMargins left="0.984251968503937" right="0.3937007874015748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2017-05-29T06:58:07Z</cp:lastPrinted>
  <dcterms:created xsi:type="dcterms:W3CDTF">1996-10-08T23:32:33Z</dcterms:created>
  <dcterms:modified xsi:type="dcterms:W3CDTF">2017-12-11T16:15:26Z</dcterms:modified>
  <cp:category/>
  <cp:version/>
  <cp:contentType/>
  <cp:contentStatus/>
</cp:coreProperties>
</file>