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ПРИЛОЖЕНИЕ 13" sheetId="1" r:id="rId1"/>
  </sheets>
  <definedNames>
    <definedName name="_xlnm._FilterDatabase" localSheetId="0" hidden="1">'ПРИЛОЖЕНИЕ 13'!$A$22:$G$231</definedName>
  </definedNames>
  <calcPr fullCalcOnLoad="1"/>
</workbook>
</file>

<file path=xl/sharedStrings.xml><?xml version="1.0" encoding="utf-8"?>
<sst xmlns="http://schemas.openxmlformats.org/spreadsheetml/2006/main" count="1191" uniqueCount="306">
  <si>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</si>
  <si>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</si>
  <si>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</si>
  <si>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</si>
  <si>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 xml:space="preserve">Ленинградской области </t>
  </si>
  <si>
    <t>ВЕДОМСТВЕННАЯ СТРУКТУРА</t>
  </si>
  <si>
    <t>УТВЕРЖДЕНА</t>
  </si>
  <si>
    <t>расходов бюджета</t>
  </si>
  <si>
    <t>1</t>
  </si>
  <si>
    <t>2</t>
  </si>
  <si>
    <t>3</t>
  </si>
  <si>
    <t>4</t>
  </si>
  <si>
    <t>5</t>
  </si>
  <si>
    <t>6</t>
  </si>
  <si>
    <t/>
  </si>
  <si>
    <t>Администрация Борского сельского поселения Бокситогорского муниципального района Ленингадской области</t>
  </si>
  <si>
    <t>006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</si>
  <si>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</si>
  <si>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</si>
  <si>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</si>
  <si>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</si>
  <si>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Обеспечение деятельности органов местного самоуправления Борского сельского поселения </t>
  </si>
  <si>
    <t>П1 0 00 00000</t>
  </si>
  <si>
    <t>Закупка товаров, работ и услуг для государственных (муниципальных) нужд</t>
  </si>
  <si>
    <t>200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</si>
  <si>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осуществлению внешнего муниципального финансового контроля </t>
  </si>
  <si>
    <t>Межбюджетные трансферты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</si>
  <si>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</si>
  <si>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</si>
  <si>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</si>
  <si>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</si>
  <si>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</si>
  <si>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Обеспечение деятельности администрации Борского сельского поселения </t>
  </si>
  <si>
    <t>Иные бюджетные ассигнования</t>
  </si>
  <si>
    <t>800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</si>
  <si>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кассовому исполнению бюджета поселения и осуществлению контроля за кассовым исполнением бюджета </t>
  </si>
  <si>
    <t>Межбюджетные трансферты, передаваемые бюджету Бокситогорского муниципального района из бюджета Борского сельского поселения на осуществление муниципального жилищного контроля</t>
  </si>
  <si>
    <t>Исполнение отдельных государственных полномочий</t>
  </si>
  <si>
    <t>Резервные фонды</t>
  </si>
  <si>
    <t>11</t>
  </si>
  <si>
    <t>Другие общегосударственные вопросы</t>
  </si>
  <si>
    <t>13</t>
  </si>
  <si>
    <t xml:space="preserve">Оценка недвижимости, признание прав и регулирование отношений по муниципальной собственности </t>
  </si>
  <si>
    <t xml:space="preserve">Выполнение других обязательств муниципального образования </t>
  </si>
  <si>
    <t xml:space="preserve">Ежегодные членские взносы в Ассоциацию муниципальных образований </t>
  </si>
  <si>
    <t xml:space="preserve">Обеспечение кадровой подготовки специалистов органов местного самоуправления </t>
  </si>
  <si>
    <t xml:space="preserve">Другие вопросы по исполнению муниципальных функций органов местного самоуправления </t>
  </si>
  <si>
    <t>02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</si>
  <si>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</si>
  <si>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</si>
  <si>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</si>
  <si>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</si>
  <si>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</si>
  <si>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</si>
  <si>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</si>
  <si>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</si>
  <si>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</si>
  <si>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</si>
  <si>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Расходы на организацию и содержание мест захоронения </t>
  </si>
  <si>
    <t>Прочие мероприятия по благоустройству поселения</t>
  </si>
  <si>
    <t>КУЛЬТУРА, КИНЕМАТОГРАФИЯ</t>
  </si>
  <si>
    <t>08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</si>
  <si>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</si>
  <si>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</si>
  <si>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</si>
  <si>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 </t>
  </si>
  <si>
    <t>СОЦИАЛЬНАЯ ПОЛИТИКА</t>
  </si>
  <si>
    <t>10</t>
  </si>
  <si>
    <t>Пенсионное обеспечение</t>
  </si>
  <si>
    <t>Непрограммные расходы органов местного самоуправления поселения по вопросам социальной политики</t>
  </si>
  <si>
    <t>П9 0 00 00000</t>
  </si>
  <si>
    <t xml:space="preserve">Расходы на пенсионное обеспечение 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</si>
  <si>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</si>
  <si>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</si>
  <si>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</si>
  <si>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</si>
  <si>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</si>
  <si>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Непрограммные расходы органов местного самоуправления поселения по вопросам физической культуры</t>
  </si>
  <si>
    <t>ПФ 0 00 00000</t>
  </si>
  <si>
    <t xml:space="preserve">Прочие расходы в области физической культуры </t>
  </si>
  <si>
    <t xml:space="preserve">Организация и проведение мероприятий в области физической культуры </t>
  </si>
  <si>
    <t>ОБСЛУЖИВАНИЕ ГОСУДАРСТВЕННОГО И МУНИЦИПАЛЬНОГО ДОЛГА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</si>
  <si>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</si>
  <si>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>ПД 0 00 00000</t>
  </si>
  <si>
    <t>Процентные платежи по муниципальному долгу в рамках платежей по долговым обязательствам</t>
  </si>
  <si>
    <t>Обслуживание государственного (муниципального) долга</t>
  </si>
  <si>
    <t>Наименование показателей</t>
  </si>
  <si>
    <t>Сумма тыс. руб.</t>
  </si>
  <si>
    <t>Р</t>
  </si>
  <si>
    <t>Пр</t>
  </si>
  <si>
    <t>КЦСР</t>
  </si>
  <si>
    <t>КВР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</si>
  <si>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определение поставщиков (подрядчиков, исполнителей) для нужд поселения </t>
  </si>
  <si>
    <t>КВСР</t>
  </si>
  <si>
    <t>Код по КБК</t>
  </si>
  <si>
    <t>Обслуживание государственного внутреннего и муниципального 
долга</t>
  </si>
  <si>
    <t>на 2017 год</t>
  </si>
  <si>
    <t>Софинансирование мероприятий, направленные на безаварийную работу объектов водоснабжения и водоотведения</t>
  </si>
  <si>
    <t>П1 1 01 00000</t>
  </si>
  <si>
    <t>П1 1 01 П7010</t>
  </si>
  <si>
    <t>Обеспечение выплат стимулирующего характера работникам муниципальных учреждений культуры Ленинградской области</t>
  </si>
  <si>
    <t>П1 2 01 00000</t>
  </si>
  <si>
    <t>П1 0 0 00000</t>
  </si>
  <si>
    <t>П1 3 01 00000</t>
  </si>
  <si>
    <t>П1 3 01 00150</t>
  </si>
  <si>
    <t>П1 3 01 П7020</t>
  </si>
  <si>
    <t>П1 3 01 П7040</t>
  </si>
  <si>
    <t>П1 3 01 П7120</t>
  </si>
  <si>
    <t>П1 8 01 00000</t>
  </si>
  <si>
    <t>П1 8 01 71340</t>
  </si>
  <si>
    <t>П1 4 01 00000</t>
  </si>
  <si>
    <t>П1 4 01 11110</t>
  </si>
  <si>
    <t>П1 5 01 00000</t>
  </si>
  <si>
    <t>П1 5 01 13200</t>
  </si>
  <si>
    <t>П1 6 01 00000</t>
  </si>
  <si>
    <t>П1 6 01 13030</t>
  </si>
  <si>
    <t>П1 6 01 13040</t>
  </si>
  <si>
    <t>П1 6 01 13080</t>
  </si>
  <si>
    <t>П1 6 01 13620</t>
  </si>
  <si>
    <t>П9 1 01 00000</t>
  </si>
  <si>
    <t>П9 1 01 14910</t>
  </si>
  <si>
    <t>ПФ 3 01 00000</t>
  </si>
  <si>
    <t>ПФ 3 01 12970</t>
  </si>
  <si>
    <t>ПД 1 01 00000</t>
  </si>
  <si>
    <t>ПД 1 01 10650</t>
  </si>
  <si>
    <t>72 0 00 00000</t>
  </si>
  <si>
    <t>72 4 00 00000</t>
  </si>
  <si>
    <t>72 4 01 00000</t>
  </si>
  <si>
    <t>Содержание и техническое обслуживание противопожарных средств и систем</t>
  </si>
  <si>
    <t>72 4 02 П7080</t>
  </si>
  <si>
    <t>72 4 02 00000</t>
  </si>
  <si>
    <t>72 5 00 00000</t>
  </si>
  <si>
    <t>72 5 01 15020</t>
  </si>
  <si>
    <t>72 5 01 00000</t>
  </si>
  <si>
    <t>72 5 01 Б7050</t>
  </si>
  <si>
    <t>72 2 00 00000</t>
  </si>
  <si>
    <t>72 2 01 00000</t>
  </si>
  <si>
    <t>72 2 01 S0880</t>
  </si>
  <si>
    <t>72 6 00 00000</t>
  </si>
  <si>
    <t>72 6 01 00000</t>
  </si>
  <si>
    <t>72 6 01 S9601</t>
  </si>
  <si>
    <t>72 7 00 00000</t>
  </si>
  <si>
    <t>72 7 01 00000</t>
  </si>
  <si>
    <t>72 8 00 00000</t>
  </si>
  <si>
    <t>72 8 01 00000</t>
  </si>
  <si>
    <t>72 8 01 16100</t>
  </si>
  <si>
    <t>72 8 02 16300</t>
  </si>
  <si>
    <t>72 8 02 00000</t>
  </si>
  <si>
    <t>72 8 02 16400</t>
  </si>
  <si>
    <t>72 8 02 16500</t>
  </si>
  <si>
    <t>72 5 01 S0140</t>
  </si>
  <si>
    <t>Софинансирование реализации областного закона от 14.12.2012 №95-ОЗ «О содействии развитию на части территорий муниципальных образований Ленинградской области иных форм местного самоуправления»</t>
  </si>
  <si>
    <t>Подпрограмма «Обеспечение мер пожарной безопасности на территории Борского сельского поселения»</t>
  </si>
  <si>
    <t>Основное мероприятие «Создание условий для противопожарной безопасности Борского сельского поселения»</t>
  </si>
  <si>
    <t>Основное мероприятие «Организация ремонтных работ на территории Борского сельского поселения»</t>
  </si>
  <si>
    <t>Подпрограмма «Ремонт и содержание автомобильных дорог общего пользования на территории Борского сельского поселения»</t>
  </si>
  <si>
    <t>Основное мероприятие «Ремонт и содержание автомобильных дорог общего пользования местного значения»</t>
  </si>
  <si>
    <t>Подпрограмма «Содержание жилищного хозяйства на территории Борского сельского поселения»</t>
  </si>
  <si>
    <t>Основное мероприятие «Проведение капитального ремонта многоквартирных домов на территории Борского сельского поселения»</t>
  </si>
  <si>
    <t>Подпрограмма «Развитие инженерной инфраструктуры Борского сельского поселения»</t>
  </si>
  <si>
    <t>Основное мероприятие «Бесперебойное обеспечение жителей поселения коммунальными услугами»</t>
  </si>
  <si>
    <t>72 7 01 15050</t>
  </si>
  <si>
    <t>72 7 01 S0160</t>
  </si>
  <si>
    <t>72 7 01 S0180</t>
  </si>
  <si>
    <t>72 7 01 S0260</t>
  </si>
  <si>
    <t>72 1 00 00000</t>
  </si>
  <si>
    <t>Подпрограмма «Развитие части территории  Борского сельского поселения»</t>
  </si>
  <si>
    <t>72 1 01 00000</t>
  </si>
  <si>
    <t>72 1 01 S4390</t>
  </si>
  <si>
    <t>Софинансирование реализации областного закона от 12.05.2015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</si>
  <si>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72 1 02 00000</t>
  </si>
  <si>
    <t>72 1 02 S4390</t>
  </si>
  <si>
    <t>Подпрограмма «Организация благоустройства на территории Борского сельского поселения»</t>
  </si>
  <si>
    <t>Основное мероприятие «Выполнение текущих ежегодных мероприятий по благоустройству территории поселения»</t>
  </si>
  <si>
    <t>Озеленение</t>
  </si>
  <si>
    <t>Подпрограмма «Борьба с Борщевиком Сосновского на территории Борского сельского поселения»</t>
  </si>
  <si>
    <t>72 3 00 00000</t>
  </si>
  <si>
    <t>72 3 01 00000</t>
  </si>
  <si>
    <t>Основное мероприятие «Мероприятия по борьбе с борщевиком Сосновского»</t>
  </si>
  <si>
    <t>72 3 01 S4310</t>
  </si>
  <si>
    <t xml:space="preserve">Подпрограмма «Развитие культуры на территории Борского сельского  поселения» </t>
  </si>
  <si>
    <t>72 9 00 00000</t>
  </si>
  <si>
    <t>72 9 01 00000</t>
  </si>
  <si>
    <t>72 9 01 S0360</t>
  </si>
  <si>
    <t>72 9 01 70360</t>
  </si>
  <si>
    <t>Основное мероприятие «Организация библиотечного дела на территории поселения»</t>
  </si>
  <si>
    <t>72 9 02 00000</t>
  </si>
  <si>
    <t>72 9 02 П7070</t>
  </si>
  <si>
    <t>72 9 03 00000</t>
  </si>
  <si>
    <t>72 9 03 S0670</t>
  </si>
  <si>
    <t>Борьба с борщевиком Сосновского</t>
  </si>
  <si>
    <t xml:space="preserve">Обеспечение деятельности  органов местного  самоуправления Борского сельского поселения </t>
  </si>
  <si>
    <t>Ообеспечение деятельности совета депутатов Борского сельского поселения</t>
  </si>
  <si>
    <t>П1 1 00 00000</t>
  </si>
  <si>
    <t>Непрограммные расходы</t>
  </si>
  <si>
    <t>П1 2 00 00000</t>
  </si>
  <si>
    <t xml:space="preserve">Обеспечение деятельности главы администрации Борского сельского поселения </t>
  </si>
  <si>
    <t>П1 3 0 00000</t>
  </si>
  <si>
    <t>П1 3 01 П7000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</si>
  <si>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</t>
  </si>
  <si>
    <t>П1 8 00 00000</t>
  </si>
  <si>
    <t xml:space="preserve">Резервный фонд администрации поселения </t>
  </si>
  <si>
    <t>П1 4 00 00000</t>
  </si>
  <si>
    <t>П1 6 00 00000</t>
  </si>
  <si>
    <t>П9 1 00 00000</t>
  </si>
  <si>
    <t>ПФ 3 00 00000</t>
  </si>
  <si>
    <t>ПД 1 00 00000</t>
  </si>
  <si>
    <t>Платежи по долговым обязательствам</t>
  </si>
  <si>
    <t>П1 2 01 00150</t>
  </si>
  <si>
    <t>(Приложение 13)</t>
  </si>
  <si>
    <t>П15 00 00000</t>
  </si>
  <si>
    <t>Реализация политики в области приватизации и управлении муниципальной собственностью</t>
  </si>
  <si>
    <t>№ 113 от 23 декабря 2016 года</t>
  </si>
  <si>
    <t>Выполнение отдельных государственных полномочий Ленинградской области в сфере административных правоотношений</t>
  </si>
  <si>
    <t>Резервный фонд администрации муниципального образования</t>
  </si>
  <si>
    <t>Вознаграждение иным формам местно самоуправления по исполнению общественных обязанностей</t>
  </si>
  <si>
    <t>Муниципальная программа «Развитие территории Борского сельского поселения»</t>
  </si>
  <si>
    <t>Основное мероприятие "Расходы в соответствии с заключенными соглашениями между администрацией Борского сельского поселения и администрацией Бокситогорского муниципального района в связи с передачей части полномочий по решению вопросов местного значения Бокситогорскому муниципальному району»</t>
  </si>
  <si>
    <t>Межбюджетные трансферты, передаваемые бюджету Бокситогорского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</si>
  <si>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>Содержание автомобильных дорог общего пользования местного значения</t>
  </si>
  <si>
    <t>Расходы в области дорожной деятельности в отношнении автомобильных дорог местного значения вне границ населенных пунктов в границах муниципального района</t>
  </si>
  <si>
    <t>Софинансирование капитального ремонта и ремонта автомобильных дорог общего пользования местного значения, в том числе в населенных пунктах поселения</t>
  </si>
  <si>
    <t>Текущий ремонт жилого фонда</t>
  </si>
  <si>
    <t>Обеспечение мероприятий по капитальному ремонту многоквартирных домов</t>
  </si>
  <si>
    <t>Создание условий для обеспечения жителей поселения услугами коммунального хозяйства</t>
  </si>
  <si>
    <t>Cофинансирование на реализацию мероприятий по обеспечению устойчивого функционирования объектов теплоснабжения Ленинградской области</t>
  </si>
  <si>
    <t>Софинансирование на реализацию мероприятий по повышению надежности и энергетической эффективности в системах теплоснабжения</t>
  </si>
  <si>
    <t>Основное мероприятие «Прочее благоустройство д.Бор»</t>
  </si>
  <si>
    <t>Основное мероприятие «Организация уличного освещения территории поселения»</t>
  </si>
  <si>
    <t>Организация уличного освещения</t>
  </si>
  <si>
    <t>Основное мероприятие "Поддержка народного творчества и национальных культур"</t>
  </si>
  <si>
    <t>Софинансирование расходов по обеспечению выплат стимулирующего характера работникам муниципальных учреждений культуры Ленинградской области</t>
  </si>
  <si>
    <t>Основное мероприятие "Обустройство поселения объектами социальной поддержки"</t>
  </si>
  <si>
    <t>Софинансирование капитального ремонта объектов в целях обустройства сельских населенных пунктов</t>
  </si>
  <si>
    <t>Муниципальная программа "Развитие территории Борского сельского поселения»</t>
  </si>
  <si>
    <t xml:space="preserve">Обеспечение  деятельности  (услуги, работы) муниципальных учреждений </t>
  </si>
  <si>
    <t>72 4 01 14653</t>
  </si>
  <si>
    <t>72 9 01 00160</t>
  </si>
  <si>
    <t>72 6 01 12981</t>
  </si>
  <si>
    <t>НАЦИОНАЛЬНАЯ ОБОРОНА</t>
  </si>
  <si>
    <t>Мобилизационная и вневойсковая подготовка</t>
  </si>
  <si>
    <t>П2 8 01 51180</t>
  </si>
  <si>
    <t xml:space="preserve">Осуществление первичного воинского учета на территориях, где отсутствуют военные комиссариаты за счет средств федерального бюджета </t>
  </si>
  <si>
    <t>П2 8 01 00000</t>
  </si>
  <si>
    <t>П2 0 00 00000</t>
  </si>
  <si>
    <t>П2 8 00 00000</t>
  </si>
  <si>
    <t>Непрограммные расходы органов местного самоуправления поселения по вопросам национальной обороны</t>
  </si>
  <si>
    <t>Исполнение отдельных государственных полномочий по вопросам национальной обороны</t>
  </si>
  <si>
    <t>Ккапитальный ремонт и ремонт автомобильных дорог общего пользования местного значения, в том числе в населенных пунктах поселения</t>
  </si>
  <si>
    <t>72 5 01 70140</t>
  </si>
  <si>
    <t>Реализация областного закона от 14.12.2012 №95-ОЗ «О содействии развитию на части территорий муниципальных образований Ленинградской области иных форм местного самоуправления»</t>
  </si>
  <si>
    <t>72 2 01 70880</t>
  </si>
  <si>
    <t>72 3 01 74310</t>
  </si>
  <si>
    <t>Реализация комплекса мероприятий по Борьбе с борщевиком Сосновского</t>
  </si>
  <si>
    <t>72 1 01 74390</t>
  </si>
  <si>
    <t>Реализация областного закона от 12.05.2015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</si>
  <si>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в редакции решения совета депутатов</t>
  </si>
  <si>
    <t>Борского сельского поселения</t>
  </si>
  <si>
    <t xml:space="preserve">Межбюджетные трансферты, передаваемые бюджету района из бюджета поселения на осуществления части полномочий по решению вопросов местного значения в соответствии с заключенными соглашениями </t>
  </si>
  <si>
    <t xml:space="preserve">Исполнение функций органов местного самоуправления </t>
  </si>
  <si>
    <t>П1 1 01 П0000</t>
  </si>
  <si>
    <t>72 7 01 72120</t>
  </si>
  <si>
    <t>Расходы за счет резервных фондов Правительства Ленинградской области</t>
  </si>
  <si>
    <t>72 9 03 70670</t>
  </si>
  <si>
    <t>Капитальныйо ремонт объектов в целях обустройства сельских населенных пунктов</t>
  </si>
  <si>
    <t>П1 6 01 13621</t>
  </si>
  <si>
    <t>Взносы в уставные фонды муниципальных унитарных предприятий</t>
  </si>
  <si>
    <t>Мероприятия по предупреждению и ликвидации чрезвычайных ситуаций и стихийных бедствий природного и техногенного характера за счёт иных межбюджетных трансфертов, полученных из резервного фонда АБМР</t>
  </si>
  <si>
    <t>П1 1 01 00150</t>
  </si>
  <si>
    <t>Социальное обеспечение</t>
  </si>
  <si>
    <t xml:space="preserve">Расходы на социальное обеспечение </t>
  </si>
  <si>
    <t>П9 2 01 15860</t>
  </si>
  <si>
    <t>П9 2 00 00000</t>
  </si>
  <si>
    <t>П9 2 01 00000</t>
  </si>
  <si>
    <t>Оказание других видов социальной помощи</t>
  </si>
  <si>
    <t>П3 1 01 Б2010</t>
  </si>
  <si>
    <t>П3 1 01 00000</t>
  </si>
  <si>
    <t>П3 0 00 00000</t>
  </si>
  <si>
    <t>П3 1 00 00000</t>
  </si>
  <si>
    <t>Непрограммные расходы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</si>
  <si>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</si>
  <si>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Подпрограмма «Развитие части территоррии административного центра д.Бор  Борского сельского поселения»</t>
  </si>
  <si>
    <t>-261,9 - зарплата муниципалам;   -79,1 - начисления муниципалам;</t>
  </si>
  <si>
    <t>+261,9 - зарплата муниципалам;   +79,1 - начисления муниципалам;</t>
  </si>
  <si>
    <t>+2,5 на оплату госпошлины</t>
  </si>
  <si>
    <t>+45 на оплату кадастровых работ</t>
  </si>
  <si>
    <t>+3,4 на оплату автобуса для подвоза жителей на ярмарку в д.Сомино и на услуги эвакуатора</t>
  </si>
  <si>
    <t>72 4 01 14654</t>
  </si>
  <si>
    <t>Комплекс мер по противопожарной безопасности территории Борского сельского поселения</t>
  </si>
  <si>
    <t>+164,8 на оплату работ по ремонту муниципальной квартиры</t>
  </si>
  <si>
    <t>+100,0 субсидия МУП "ЖКХ Борское" на ремонт кровли и входных дверей</t>
  </si>
  <si>
    <t>72 3 01 14310</t>
  </si>
  <si>
    <t>Прочие мероприятия по борьбе с борщевиком Сосновского</t>
  </si>
  <si>
    <t>-20,3 на оплату услуг по вывозу мусора</t>
  </si>
  <si>
    <t>-50,0 на обследование территории на предмет засорения борщевиком Сосновского</t>
  </si>
  <si>
    <t>-20,0 на оплату услуг по вывозу мусора;   -1,5 на оплату услуг по проверке сметной документации</t>
  </si>
  <si>
    <t>+120,0 на оплату услуг по вывозу мусора;   +2,3 на оплату услуг по проверке сметной документации</t>
  </si>
  <si>
    <t>+34 на возмещение стоимости ремонта муниципальной квартиры</t>
  </si>
  <si>
    <t>-299,0 на покупку ГСМ, автозапчастей, канц.товаров, маршрутизатора, на оплату кадастровых работ, на оплату госпошлины, на оплату автобуса для подвоза жителей на ярмарку в д.Сомино и на услуги эвакуатора, на оплату услуг по вывозу мусора, на возмещение стоимости ремонта муниципальной квартиры</t>
  </si>
  <si>
    <t>-2,8 на покупку маршрутизатора;   +4,2 на покупку маршрутизатора; +129,2 - на покупку ГСМ, автозапчастей, канц.товаров</t>
  </si>
  <si>
    <t>-13,2 на оплату работ по спиливанию аварийных деревьев</t>
  </si>
  <si>
    <t>+13,2 на оплату работ по спиливанию аварийных деревьев</t>
  </si>
  <si>
    <t>-295,0 на возмещение стоимости ремонта муниципальной квартиры, на оплату работ по ремонту муниципальной квартиры, субсидия МУП "ЖКХ Борский" на ремонт кровли и входных дверей, на оплату работ по оценке эффективности мероприятий по борьбе с борщевоком Сосновского</t>
  </si>
  <si>
    <t>+50,0 на обследование территории на предмет засорения борщевиком Сосновского; +33,2 на оплату работ по оценке эффективности мероприятий по борьбе с борщевиком Сосновского</t>
  </si>
  <si>
    <t>№ 145 от 01 августа 2017 года</t>
  </si>
  <si>
    <t>решением совета депутатов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</si>
</sst>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00000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justify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80" fontId="3" fillId="32" borderId="10" xfId="0" applyNumberFormat="1" applyFont="1" applyFill="1" applyBorder="1" applyAlignment="1">
      <alignment horizontal="center" vertical="top"/>
    </xf>
    <xf numFmtId="0" fontId="4" fillId="32" borderId="10" xfId="0" applyFont="1" applyFill="1" applyBorder="1" applyAlignment="1" applyProtection="1">
      <alignment horizontal="left" vertical="top" wrapText="1"/>
      <protection locked="0"/>
    </xf>
    <xf numFmtId="49" fontId="4" fillId="32" borderId="10" xfId="0" applyNumberFormat="1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180" fontId="4" fillId="32" borderId="10" xfId="0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3" fillId="32" borderId="10" xfId="0" applyFont="1" applyFill="1" applyBorder="1" applyAlignment="1" applyProtection="1">
      <alignment horizontal="left" vertical="top" wrapText="1"/>
      <protection locked="0"/>
    </xf>
    <xf numFmtId="49" fontId="3" fillId="32" borderId="10" xfId="0" applyNumberFormat="1" applyFont="1" applyFill="1" applyBorder="1" applyAlignment="1">
      <alignment horizontal="center" vertical="justify" wrapText="1"/>
    </xf>
    <xf numFmtId="0" fontId="45" fillId="32" borderId="11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vertical="top" wrapText="1"/>
    </xf>
    <xf numFmtId="49" fontId="3" fillId="32" borderId="12" xfId="0" applyNumberFormat="1" applyFont="1" applyFill="1" applyBorder="1" applyAlignment="1">
      <alignment horizontal="center" vertical="top" wrapText="1"/>
    </xf>
    <xf numFmtId="0" fontId="3" fillId="32" borderId="13" xfId="0" applyFont="1" applyFill="1" applyBorder="1" applyAlignment="1" applyProtection="1">
      <alignment horizontal="left" vertical="top" wrapText="1"/>
      <protection locked="0"/>
    </xf>
    <xf numFmtId="0" fontId="4" fillId="32" borderId="14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32" borderId="14" xfId="0" applyFont="1" applyFill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>
      <alignment horizontal="left" vertical="top" wrapText="1"/>
    </xf>
    <xf numFmtId="0" fontId="45" fillId="32" borderId="10" xfId="0" applyFont="1" applyFill="1" applyBorder="1" applyAlignment="1">
      <alignment horizontal="left" vertical="top" wrapText="1"/>
    </xf>
    <xf numFmtId="0" fontId="4" fillId="32" borderId="13" xfId="0" applyFont="1" applyFill="1" applyBorder="1" applyAlignment="1" applyProtection="1">
      <alignment horizontal="left" vertical="top" wrapText="1"/>
      <protection locked="0"/>
    </xf>
    <xf numFmtId="180" fontId="46" fillId="32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 vertical="justify"/>
    </xf>
    <xf numFmtId="180" fontId="46" fillId="32" borderId="10" xfId="0" applyNumberFormat="1" applyFont="1" applyFill="1" applyBorder="1" applyAlignment="1">
      <alignment horizontal="center" vertical="justify"/>
    </xf>
    <xf numFmtId="180" fontId="47" fillId="32" borderId="10" xfId="0" applyNumberFormat="1" applyFont="1" applyFill="1" applyBorder="1" applyAlignment="1">
      <alignment horizontal="center" vertical="justify"/>
    </xf>
    <xf numFmtId="49" fontId="47" fillId="0" borderId="0" xfId="0" applyNumberFormat="1" applyFont="1" applyFill="1" applyAlignment="1">
      <alignment horizontal="center" vertical="top" wrapText="1"/>
    </xf>
    <xf numFmtId="49" fontId="47" fillId="32" borderId="0" xfId="0" applyNumberFormat="1" applyFont="1" applyFill="1" applyAlignment="1">
      <alignment horizontal="center" vertical="top" wrapText="1"/>
    </xf>
    <xf numFmtId="180" fontId="46" fillId="32" borderId="10" xfId="0" applyNumberFormat="1" applyFont="1" applyFill="1" applyBorder="1" applyAlignment="1">
      <alignment horizontal="center" vertical="top"/>
    </xf>
    <xf numFmtId="180" fontId="47" fillId="32" borderId="1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3"/>
  <sheetViews>
    <sheetView tabSelected="1" zoomScalePageLayoutView="0" workbookViewId="0" topLeftCell="A58">
      <selection activeCell="A4" sqref="A4:G4"/>
    </sheetView>
  </sheetViews>
  <sheetFormatPr defaultColWidth="9.140625" defaultRowHeight="12.75"/>
  <cols>
    <col min="1" max="1" width="36.7109375" style="4" customWidth="1"/>
    <col min="2" max="2" width="5.421875" style="4" customWidth="1"/>
    <col min="3" max="4" width="4.28125" style="4" customWidth="1"/>
    <col min="5" max="5" width="16.00390625" style="4" customWidth="1"/>
    <col min="6" max="6" width="5.57421875" style="4" customWidth="1"/>
    <col min="7" max="7" width="11.57421875" style="23" customWidth="1"/>
    <col min="8" max="8" width="45.140625" style="45" customWidth="1"/>
    <col min="9" max="10" width="9.140625" style="38" customWidth="1"/>
    <col min="11" max="16384" width="9.140625" style="4" customWidth="1"/>
  </cols>
  <sheetData>
    <row r="1" spans="1:7" ht="18">
      <c r="A1" s="57" t="s">
        <v>6</v>
      </c>
      <c r="B1" s="57"/>
      <c r="C1" s="57"/>
      <c r="D1" s="57"/>
      <c r="E1" s="57"/>
      <c r="F1" s="57"/>
      <c r="G1" s="57"/>
    </row>
    <row r="2" spans="1:7" ht="18">
      <c r="A2" s="57" t="s">
        <v>305</v>
      </c>
      <c r="B2" s="57"/>
      <c r="C2" s="57"/>
      <c r="D2" s="57"/>
      <c r="E2" s="57"/>
      <c r="F2" s="57"/>
      <c r="G2" s="57"/>
    </row>
    <row r="3" spans="1:7" ht="18">
      <c r="A3" s="57" t="s">
        <v>0</v>
      </c>
      <c r="B3" s="57"/>
      <c r="C3" s="57"/>
      <c r="D3" s="57"/>
      <c r="E3" s="57"/>
      <c r="F3" s="57"/>
      <c r="G3" s="57"/>
    </row>
    <row r="4" spans="1:7" ht="18">
      <c r="A4" s="57" t="s">
        <v>1</v>
      </c>
      <c r="B4" s="57"/>
      <c r="C4" s="57"/>
      <c r="D4" s="57"/>
      <c r="E4" s="57"/>
      <c r="F4" s="57"/>
      <c r="G4" s="57"/>
    </row>
    <row r="5" spans="1:7" ht="18">
      <c r="A5" s="57" t="s">
        <v>2</v>
      </c>
      <c r="B5" s="57"/>
      <c r="C5" s="57"/>
      <c r="D5" s="57"/>
      <c r="E5" s="57"/>
      <c r="F5" s="57"/>
      <c r="G5" s="57"/>
    </row>
    <row r="6" spans="1:7" ht="18">
      <c r="A6" s="57" t="s">
        <v>212</v>
      </c>
      <c r="B6" s="57"/>
      <c r="C6" s="57"/>
      <c r="D6" s="57"/>
      <c r="E6" s="57"/>
      <c r="F6" s="57"/>
      <c r="G6" s="57"/>
    </row>
    <row r="7" spans="1:7" ht="18">
      <c r="A7" s="57" t="s">
        <v>209</v>
      </c>
      <c r="B7" s="57"/>
      <c r="C7" s="57"/>
      <c r="D7" s="57"/>
      <c r="E7" s="57"/>
      <c r="F7" s="57"/>
      <c r="G7" s="57"/>
    </row>
    <row r="8" spans="1:7" ht="18">
      <c r="A8" s="57" t="s">
        <v>256</v>
      </c>
      <c r="B8" s="58"/>
      <c r="C8" s="58"/>
      <c r="D8" s="58"/>
      <c r="E8" s="58"/>
      <c r="F8" s="58"/>
      <c r="G8" s="58"/>
    </row>
    <row r="9" spans="1:7" ht="18">
      <c r="A9" s="57" t="s">
        <v>257</v>
      </c>
      <c r="B9" s="58"/>
      <c r="C9" s="58"/>
      <c r="D9" s="58"/>
      <c r="E9" s="58"/>
      <c r="F9" s="58"/>
      <c r="G9" s="58"/>
    </row>
    <row r="10" spans="1:7" ht="18">
      <c r="A10" s="57" t="s">
        <v>1</v>
      </c>
      <c r="B10" s="58"/>
      <c r="C10" s="58"/>
      <c r="D10" s="58"/>
      <c r="E10" s="58"/>
      <c r="F10" s="58"/>
      <c r="G10" s="58"/>
    </row>
    <row r="11" spans="1:7" ht="18">
      <c r="A11" s="57" t="s">
        <v>2</v>
      </c>
      <c r="B11" s="58"/>
      <c r="C11" s="58"/>
      <c r="D11" s="58"/>
      <c r="E11" s="58"/>
      <c r="F11" s="58"/>
      <c r="G11" s="58"/>
    </row>
    <row r="12" spans="1:7" ht="18">
      <c r="A12" s="57" t="s">
        <v>304</v>
      </c>
      <c r="B12" s="58"/>
      <c r="C12" s="58"/>
      <c r="D12" s="58"/>
      <c r="E12" s="58"/>
      <c r="F12" s="58"/>
      <c r="G12" s="58"/>
    </row>
    <row r="13" spans="1:7" ht="18">
      <c r="A13" s="57"/>
      <c r="B13" s="58"/>
      <c r="C13" s="58"/>
      <c r="D13" s="58"/>
      <c r="E13" s="58"/>
      <c r="F13" s="58"/>
      <c r="G13" s="58"/>
    </row>
    <row r="14" spans="1:7" ht="18">
      <c r="A14" s="56" t="s">
        <v>5</v>
      </c>
      <c r="B14" s="56"/>
      <c r="C14" s="56"/>
      <c r="D14" s="56"/>
      <c r="E14" s="56"/>
      <c r="F14" s="56"/>
      <c r="G14" s="56"/>
    </row>
    <row r="15" spans="1:7" ht="18">
      <c r="A15" s="56" t="s">
        <v>7</v>
      </c>
      <c r="B15" s="56"/>
      <c r="C15" s="56"/>
      <c r="D15" s="56"/>
      <c r="E15" s="56"/>
      <c r="F15" s="56"/>
      <c r="G15" s="56"/>
    </row>
    <row r="16" spans="1:7" ht="18">
      <c r="A16" s="56" t="s">
        <v>3</v>
      </c>
      <c r="B16" s="56"/>
      <c r="C16" s="56"/>
      <c r="D16" s="56"/>
      <c r="E16" s="56"/>
      <c r="F16" s="56"/>
      <c r="G16" s="56"/>
    </row>
    <row r="17" spans="1:7" ht="18">
      <c r="A17" s="56" t="s">
        <v>4</v>
      </c>
      <c r="B17" s="56"/>
      <c r="C17" s="56"/>
      <c r="D17" s="56"/>
      <c r="E17" s="56"/>
      <c r="F17" s="56"/>
      <c r="G17" s="56"/>
    </row>
    <row r="18" spans="1:7" ht="18">
      <c r="A18" s="56" t="s">
        <v>96</v>
      </c>
      <c r="B18" s="56"/>
      <c r="C18" s="56"/>
      <c r="D18" s="56"/>
      <c r="E18" s="56"/>
      <c r="F18" s="56"/>
      <c r="G18" s="56"/>
    </row>
    <row r="19" spans="1:7" ht="18">
      <c r="A19" s="56"/>
      <c r="B19" s="56"/>
      <c r="C19" s="56"/>
      <c r="D19" s="56"/>
      <c r="E19" s="56"/>
      <c r="F19" s="56"/>
      <c r="G19" s="56"/>
    </row>
    <row r="20" spans="1:7" ht="18" customHeight="1">
      <c r="A20" s="49" t="s">
        <v>86</v>
      </c>
      <c r="B20" s="53" t="s">
        <v>94</v>
      </c>
      <c r="C20" s="54"/>
      <c r="D20" s="54"/>
      <c r="E20" s="54"/>
      <c r="F20" s="55"/>
      <c r="G20" s="51" t="s">
        <v>87</v>
      </c>
    </row>
    <row r="21" spans="1:7" ht="30.75">
      <c r="A21" s="50"/>
      <c r="B21" s="7" t="s">
        <v>93</v>
      </c>
      <c r="C21" s="7" t="s">
        <v>88</v>
      </c>
      <c r="D21" s="7" t="s">
        <v>89</v>
      </c>
      <c r="E21" s="7" t="s">
        <v>90</v>
      </c>
      <c r="F21" s="7" t="s">
        <v>91</v>
      </c>
      <c r="G21" s="52"/>
    </row>
    <row r="22" spans="1:7" ht="18">
      <c r="A22" s="8" t="s">
        <v>8</v>
      </c>
      <c r="B22" s="1" t="s">
        <v>9</v>
      </c>
      <c r="C22" s="1" t="s">
        <v>10</v>
      </c>
      <c r="D22" s="1" t="s">
        <v>11</v>
      </c>
      <c r="E22" s="1" t="s">
        <v>12</v>
      </c>
      <c r="F22" s="1" t="s">
        <v>13</v>
      </c>
      <c r="G22" s="22">
        <v>7</v>
      </c>
    </row>
    <row r="23" spans="1:10" s="9" customFormat="1" ht="72" customHeight="1">
      <c r="A23" s="18" t="s">
        <v>15</v>
      </c>
      <c r="B23" s="2" t="s">
        <v>16</v>
      </c>
      <c r="C23" s="2" t="s">
        <v>14</v>
      </c>
      <c r="D23" s="2" t="s">
        <v>14</v>
      </c>
      <c r="E23" s="2" t="s">
        <v>14</v>
      </c>
      <c r="F23" s="2" t="s">
        <v>14</v>
      </c>
      <c r="G23" s="37">
        <f>G24+G82+G89+G106+G125+G186+G205+G218+G225</f>
        <v>35728.6</v>
      </c>
      <c r="H23" s="45"/>
      <c r="I23" s="39"/>
      <c r="J23" s="39"/>
    </row>
    <row r="24" spans="1:10" s="9" customFormat="1" ht="30.75">
      <c r="A24" s="18" t="s">
        <v>17</v>
      </c>
      <c r="B24" s="2" t="s">
        <v>16</v>
      </c>
      <c r="C24" s="2" t="s">
        <v>18</v>
      </c>
      <c r="D24" s="2" t="s">
        <v>14</v>
      </c>
      <c r="E24" s="2" t="s">
        <v>14</v>
      </c>
      <c r="F24" s="2" t="s">
        <v>14</v>
      </c>
      <c r="G24" s="37">
        <f>G25+G34+G57+G63</f>
        <v>7196.4</v>
      </c>
      <c r="H24" s="45"/>
      <c r="I24" s="39"/>
      <c r="J24" s="39"/>
    </row>
    <row r="25" spans="1:10" s="5" customFormat="1" ht="93">
      <c r="A25" s="18" t="s">
        <v>19</v>
      </c>
      <c r="B25" s="15" t="s">
        <v>16</v>
      </c>
      <c r="C25" s="15" t="s">
        <v>18</v>
      </c>
      <c r="D25" s="15" t="s">
        <v>20</v>
      </c>
      <c r="E25" s="15" t="s">
        <v>14</v>
      </c>
      <c r="F25" s="15" t="s">
        <v>14</v>
      </c>
      <c r="G25" s="21">
        <f aca="true" t="shared" si="0" ref="G25:G32">G26</f>
        <v>95.4</v>
      </c>
      <c r="H25" s="45"/>
      <c r="I25" s="40"/>
      <c r="J25" s="40"/>
    </row>
    <row r="26" spans="1:7" ht="62.25">
      <c r="A26" s="18" t="s">
        <v>191</v>
      </c>
      <c r="B26" s="2" t="s">
        <v>16</v>
      </c>
      <c r="C26" s="2" t="s">
        <v>18</v>
      </c>
      <c r="D26" s="2" t="s">
        <v>20</v>
      </c>
      <c r="E26" s="2" t="s">
        <v>22</v>
      </c>
      <c r="F26" s="2" t="s">
        <v>14</v>
      </c>
      <c r="G26" s="21">
        <f t="shared" si="0"/>
        <v>95.4</v>
      </c>
    </row>
    <row r="27" spans="1:7" ht="46.5">
      <c r="A27" s="18" t="s">
        <v>192</v>
      </c>
      <c r="B27" s="2" t="s">
        <v>16</v>
      </c>
      <c r="C27" s="2" t="s">
        <v>18</v>
      </c>
      <c r="D27" s="2" t="s">
        <v>20</v>
      </c>
      <c r="E27" s="2" t="s">
        <v>193</v>
      </c>
      <c r="F27" s="2"/>
      <c r="G27" s="21">
        <f t="shared" si="0"/>
        <v>95.4</v>
      </c>
    </row>
    <row r="28" spans="1:10" s="10" customFormat="1" ht="17.25">
      <c r="A28" s="18" t="s">
        <v>194</v>
      </c>
      <c r="B28" s="2" t="s">
        <v>16</v>
      </c>
      <c r="C28" s="2" t="s">
        <v>18</v>
      </c>
      <c r="D28" s="2" t="s">
        <v>20</v>
      </c>
      <c r="E28" s="2" t="s">
        <v>98</v>
      </c>
      <c r="F28" s="2"/>
      <c r="G28" s="21">
        <f>G29+G31</f>
        <v>95.4</v>
      </c>
      <c r="H28" s="45"/>
      <c r="I28" s="41"/>
      <c r="J28" s="41"/>
    </row>
    <row r="29" spans="1:10" s="10" customFormat="1" ht="30.75">
      <c r="A29" s="24" t="s">
        <v>259</v>
      </c>
      <c r="B29" s="3" t="s">
        <v>16</v>
      </c>
      <c r="C29" s="3" t="s">
        <v>18</v>
      </c>
      <c r="D29" s="3" t="s">
        <v>20</v>
      </c>
      <c r="E29" s="3" t="s">
        <v>268</v>
      </c>
      <c r="F29" s="3"/>
      <c r="G29" s="17">
        <f>G30</f>
        <v>15</v>
      </c>
      <c r="H29" s="45"/>
      <c r="I29" s="41"/>
      <c r="J29" s="41"/>
    </row>
    <row r="30" spans="1:10" s="10" customFormat="1" ht="46.5">
      <c r="A30" s="24" t="s">
        <v>23</v>
      </c>
      <c r="B30" s="3" t="s">
        <v>16</v>
      </c>
      <c r="C30" s="3" t="s">
        <v>18</v>
      </c>
      <c r="D30" s="3" t="s">
        <v>20</v>
      </c>
      <c r="E30" s="3" t="s">
        <v>268</v>
      </c>
      <c r="F30" s="3" t="s">
        <v>24</v>
      </c>
      <c r="G30" s="17">
        <v>15</v>
      </c>
      <c r="H30" s="45"/>
      <c r="I30" s="41"/>
      <c r="J30" s="41"/>
    </row>
    <row r="31" spans="1:10" s="10" customFormat="1" ht="124.5">
      <c r="A31" s="18" t="s">
        <v>258</v>
      </c>
      <c r="B31" s="2" t="s">
        <v>16</v>
      </c>
      <c r="C31" s="2" t="s">
        <v>18</v>
      </c>
      <c r="D31" s="2" t="s">
        <v>20</v>
      </c>
      <c r="E31" s="2" t="s">
        <v>260</v>
      </c>
      <c r="F31" s="2"/>
      <c r="G31" s="21">
        <f t="shared" si="0"/>
        <v>80.4</v>
      </c>
      <c r="H31" s="45"/>
      <c r="I31" s="41"/>
      <c r="J31" s="41"/>
    </row>
    <row r="32" spans="1:7" ht="124.5">
      <c r="A32" s="24" t="s">
        <v>25</v>
      </c>
      <c r="B32" s="3" t="s">
        <v>16</v>
      </c>
      <c r="C32" s="3" t="s">
        <v>18</v>
      </c>
      <c r="D32" s="3" t="s">
        <v>20</v>
      </c>
      <c r="E32" s="3" t="s">
        <v>99</v>
      </c>
      <c r="F32" s="3" t="s">
        <v>14</v>
      </c>
      <c r="G32" s="17">
        <f t="shared" si="0"/>
        <v>80.4</v>
      </c>
    </row>
    <row r="33" spans="1:7" ht="18">
      <c r="A33" s="24" t="s">
        <v>26</v>
      </c>
      <c r="B33" s="3" t="s">
        <v>16</v>
      </c>
      <c r="C33" s="3" t="s">
        <v>18</v>
      </c>
      <c r="D33" s="3" t="s">
        <v>20</v>
      </c>
      <c r="E33" s="3" t="s">
        <v>99</v>
      </c>
      <c r="F33" s="3" t="s">
        <v>27</v>
      </c>
      <c r="G33" s="17">
        <v>80.4</v>
      </c>
    </row>
    <row r="34" spans="1:10" s="10" customFormat="1" ht="115.5" customHeight="1">
      <c r="A34" s="18" t="s">
        <v>28</v>
      </c>
      <c r="B34" s="14" t="s">
        <v>16</v>
      </c>
      <c r="C34" s="14" t="s">
        <v>18</v>
      </c>
      <c r="D34" s="14" t="s">
        <v>29</v>
      </c>
      <c r="E34" s="14" t="s">
        <v>14</v>
      </c>
      <c r="F34" s="14" t="s">
        <v>14</v>
      </c>
      <c r="G34" s="43">
        <f>G35</f>
        <v>6555.7</v>
      </c>
      <c r="H34" s="45"/>
      <c r="I34" s="41"/>
      <c r="J34" s="41"/>
    </row>
    <row r="35" spans="1:10" s="10" customFormat="1" ht="62.25">
      <c r="A35" s="18" t="s">
        <v>191</v>
      </c>
      <c r="B35" s="14" t="s">
        <v>16</v>
      </c>
      <c r="C35" s="14" t="s">
        <v>18</v>
      </c>
      <c r="D35" s="14" t="s">
        <v>29</v>
      </c>
      <c r="E35" s="14" t="s">
        <v>102</v>
      </c>
      <c r="F35" s="14"/>
      <c r="G35" s="43">
        <f>G36+G40+G53</f>
        <v>6555.7</v>
      </c>
      <c r="H35" s="45"/>
      <c r="I35" s="41"/>
      <c r="J35" s="41"/>
    </row>
    <row r="36" spans="1:10" s="11" customFormat="1" ht="46.5">
      <c r="A36" s="18" t="s">
        <v>196</v>
      </c>
      <c r="B36" s="14" t="s">
        <v>16</v>
      </c>
      <c r="C36" s="14" t="s">
        <v>18</v>
      </c>
      <c r="D36" s="14" t="s">
        <v>29</v>
      </c>
      <c r="E36" s="14" t="s">
        <v>195</v>
      </c>
      <c r="F36" s="14"/>
      <c r="G36" s="43">
        <f>G37</f>
        <v>657.3</v>
      </c>
      <c r="H36" s="45"/>
      <c r="I36" s="42"/>
      <c r="J36" s="42"/>
    </row>
    <row r="37" spans="1:10" s="11" customFormat="1" ht="17.25">
      <c r="A37" s="18" t="s">
        <v>194</v>
      </c>
      <c r="B37" s="14" t="s">
        <v>16</v>
      </c>
      <c r="C37" s="14" t="s">
        <v>18</v>
      </c>
      <c r="D37" s="14" t="s">
        <v>29</v>
      </c>
      <c r="E37" s="14" t="s">
        <v>101</v>
      </c>
      <c r="F37" s="14"/>
      <c r="G37" s="43">
        <f>G38</f>
        <v>657.3</v>
      </c>
      <c r="H37" s="45"/>
      <c r="I37" s="42"/>
      <c r="J37" s="42"/>
    </row>
    <row r="38" spans="1:7" ht="30.75">
      <c r="A38" s="24" t="s">
        <v>259</v>
      </c>
      <c r="B38" s="25" t="s">
        <v>16</v>
      </c>
      <c r="C38" s="25" t="s">
        <v>18</v>
      </c>
      <c r="D38" s="25" t="s">
        <v>29</v>
      </c>
      <c r="E38" s="25" t="s">
        <v>208</v>
      </c>
      <c r="F38" s="25" t="s">
        <v>14</v>
      </c>
      <c r="G38" s="44">
        <f>G39</f>
        <v>657.3</v>
      </c>
    </row>
    <row r="39" spans="1:8" ht="116.25" customHeight="1">
      <c r="A39" s="24" t="s">
        <v>30</v>
      </c>
      <c r="B39" s="13" t="s">
        <v>16</v>
      </c>
      <c r="C39" s="13" t="s">
        <v>18</v>
      </c>
      <c r="D39" s="13" t="s">
        <v>29</v>
      </c>
      <c r="E39" s="13" t="s">
        <v>208</v>
      </c>
      <c r="F39" s="13" t="s">
        <v>31</v>
      </c>
      <c r="G39" s="44">
        <f>998.3-261.9-79.1</f>
        <v>657.3</v>
      </c>
      <c r="H39" s="45" t="s">
        <v>282</v>
      </c>
    </row>
    <row r="40" spans="1:10" s="10" customFormat="1" ht="46.5">
      <c r="A40" s="18" t="s">
        <v>32</v>
      </c>
      <c r="B40" s="2" t="s">
        <v>16</v>
      </c>
      <c r="C40" s="2" t="s">
        <v>18</v>
      </c>
      <c r="D40" s="2" t="s">
        <v>29</v>
      </c>
      <c r="E40" s="2" t="s">
        <v>197</v>
      </c>
      <c r="F40" s="2"/>
      <c r="G40" s="47">
        <f>G41</f>
        <v>5897.4</v>
      </c>
      <c r="H40" s="45"/>
      <c r="I40" s="41"/>
      <c r="J40" s="41"/>
    </row>
    <row r="41" spans="1:10" s="10" customFormat="1" ht="17.25">
      <c r="A41" s="18" t="s">
        <v>194</v>
      </c>
      <c r="B41" s="2" t="s">
        <v>16</v>
      </c>
      <c r="C41" s="2" t="s">
        <v>18</v>
      </c>
      <c r="D41" s="2" t="s">
        <v>29</v>
      </c>
      <c r="E41" s="2" t="s">
        <v>103</v>
      </c>
      <c r="F41" s="2"/>
      <c r="G41" s="47">
        <f>G42+G46</f>
        <v>5897.4</v>
      </c>
      <c r="H41" s="45"/>
      <c r="I41" s="41"/>
      <c r="J41" s="41"/>
    </row>
    <row r="42" spans="1:7" ht="30.75">
      <c r="A42" s="24" t="s">
        <v>259</v>
      </c>
      <c r="B42" s="20" t="s">
        <v>16</v>
      </c>
      <c r="C42" s="20" t="s">
        <v>18</v>
      </c>
      <c r="D42" s="20" t="s">
        <v>29</v>
      </c>
      <c r="E42" s="20" t="s">
        <v>104</v>
      </c>
      <c r="F42" s="20" t="s">
        <v>14</v>
      </c>
      <c r="G42" s="48">
        <f>G43+G44+G45</f>
        <v>5695.7</v>
      </c>
    </row>
    <row r="43" spans="1:8" ht="113.25" customHeight="1">
      <c r="A43" s="24" t="s">
        <v>30</v>
      </c>
      <c r="B43" s="3" t="s">
        <v>16</v>
      </c>
      <c r="C43" s="3" t="s">
        <v>18</v>
      </c>
      <c r="D43" s="3" t="s">
        <v>29</v>
      </c>
      <c r="E43" s="3" t="s">
        <v>104</v>
      </c>
      <c r="F43" s="3" t="s">
        <v>31</v>
      </c>
      <c r="G43" s="48">
        <f>4010.5+261.9+79.1</f>
        <v>4351.5</v>
      </c>
      <c r="H43" s="45" t="s">
        <v>283</v>
      </c>
    </row>
    <row r="44" spans="1:8" ht="46.5">
      <c r="A44" s="24" t="s">
        <v>23</v>
      </c>
      <c r="B44" s="3" t="s">
        <v>16</v>
      </c>
      <c r="C44" s="3" t="s">
        <v>18</v>
      </c>
      <c r="D44" s="3" t="s">
        <v>29</v>
      </c>
      <c r="E44" s="3" t="s">
        <v>104</v>
      </c>
      <c r="F44" s="3" t="s">
        <v>24</v>
      </c>
      <c r="G44" s="48">
        <f>548.1+190+50+312.2+100-2.8+4.2+129.2</f>
        <v>1330.9</v>
      </c>
      <c r="H44" s="45" t="s">
        <v>299</v>
      </c>
    </row>
    <row r="45" spans="1:7" ht="18">
      <c r="A45" s="24" t="s">
        <v>33</v>
      </c>
      <c r="B45" s="3" t="s">
        <v>16</v>
      </c>
      <c r="C45" s="3" t="s">
        <v>18</v>
      </c>
      <c r="D45" s="3" t="s">
        <v>29</v>
      </c>
      <c r="E45" s="3" t="s">
        <v>104</v>
      </c>
      <c r="F45" s="3" t="s">
        <v>34</v>
      </c>
      <c r="G45" s="17">
        <f>15-1.7</f>
        <v>13.3</v>
      </c>
    </row>
    <row r="46" spans="1:7" ht="115.5" customHeight="1">
      <c r="A46" s="24" t="s">
        <v>199</v>
      </c>
      <c r="B46" s="3" t="s">
        <v>16</v>
      </c>
      <c r="C46" s="3" t="s">
        <v>18</v>
      </c>
      <c r="D46" s="3" t="s">
        <v>29</v>
      </c>
      <c r="E46" s="3" t="s">
        <v>198</v>
      </c>
      <c r="F46" s="3"/>
      <c r="G46" s="17">
        <f>G47+G49+G51</f>
        <v>201.70000000000002</v>
      </c>
    </row>
    <row r="47" spans="1:7" ht="118.5" customHeight="1">
      <c r="A47" s="24" t="s">
        <v>92</v>
      </c>
      <c r="B47" s="3" t="s">
        <v>16</v>
      </c>
      <c r="C47" s="3" t="s">
        <v>18</v>
      </c>
      <c r="D47" s="3" t="s">
        <v>29</v>
      </c>
      <c r="E47" s="3" t="s">
        <v>105</v>
      </c>
      <c r="F47" s="3"/>
      <c r="G47" s="17">
        <f>G48</f>
        <v>53.2</v>
      </c>
    </row>
    <row r="48" spans="1:7" ht="18">
      <c r="A48" s="24" t="s">
        <v>26</v>
      </c>
      <c r="B48" s="3" t="s">
        <v>16</v>
      </c>
      <c r="C48" s="3" t="s">
        <v>18</v>
      </c>
      <c r="D48" s="3" t="s">
        <v>29</v>
      </c>
      <c r="E48" s="3" t="s">
        <v>105</v>
      </c>
      <c r="F48" s="3" t="s">
        <v>27</v>
      </c>
      <c r="G48" s="17">
        <v>53.2</v>
      </c>
    </row>
    <row r="49" spans="1:7" ht="140.25">
      <c r="A49" s="24" t="s">
        <v>35</v>
      </c>
      <c r="B49" s="3" t="s">
        <v>16</v>
      </c>
      <c r="C49" s="3" t="s">
        <v>18</v>
      </c>
      <c r="D49" s="3" t="s">
        <v>29</v>
      </c>
      <c r="E49" s="3" t="s">
        <v>106</v>
      </c>
      <c r="F49" s="3" t="s">
        <v>14</v>
      </c>
      <c r="G49" s="17">
        <f>G50</f>
        <v>116.9</v>
      </c>
    </row>
    <row r="50" spans="1:7" ht="18">
      <c r="A50" s="24" t="s">
        <v>26</v>
      </c>
      <c r="B50" s="3" t="s">
        <v>16</v>
      </c>
      <c r="C50" s="3" t="s">
        <v>18</v>
      </c>
      <c r="D50" s="3" t="s">
        <v>29</v>
      </c>
      <c r="E50" s="3" t="s">
        <v>106</v>
      </c>
      <c r="F50" s="3" t="s">
        <v>27</v>
      </c>
      <c r="G50" s="17">
        <v>116.9</v>
      </c>
    </row>
    <row r="51" spans="1:7" ht="108.75">
      <c r="A51" s="24" t="s">
        <v>36</v>
      </c>
      <c r="B51" s="3" t="s">
        <v>16</v>
      </c>
      <c r="C51" s="3" t="s">
        <v>18</v>
      </c>
      <c r="D51" s="3" t="s">
        <v>29</v>
      </c>
      <c r="E51" s="3" t="s">
        <v>107</v>
      </c>
      <c r="F51" s="3" t="s">
        <v>14</v>
      </c>
      <c r="G51" s="17">
        <f>G52</f>
        <v>31.6</v>
      </c>
    </row>
    <row r="52" spans="1:7" ht="18">
      <c r="A52" s="24" t="s">
        <v>26</v>
      </c>
      <c r="B52" s="3" t="s">
        <v>16</v>
      </c>
      <c r="C52" s="3" t="s">
        <v>18</v>
      </c>
      <c r="D52" s="3" t="s">
        <v>29</v>
      </c>
      <c r="E52" s="3" t="s">
        <v>107</v>
      </c>
      <c r="F52" s="3" t="s">
        <v>27</v>
      </c>
      <c r="G52" s="17">
        <v>31.6</v>
      </c>
    </row>
    <row r="53" spans="1:10" s="10" customFormat="1" ht="30.75">
      <c r="A53" s="18" t="s">
        <v>37</v>
      </c>
      <c r="B53" s="2" t="s">
        <v>16</v>
      </c>
      <c r="C53" s="2" t="s">
        <v>18</v>
      </c>
      <c r="D53" s="2" t="s">
        <v>29</v>
      </c>
      <c r="E53" s="2" t="s">
        <v>200</v>
      </c>
      <c r="F53" s="2"/>
      <c r="G53" s="21">
        <f>G54</f>
        <v>1</v>
      </c>
      <c r="H53" s="45"/>
      <c r="I53" s="41"/>
      <c r="J53" s="41"/>
    </row>
    <row r="54" spans="1:10" s="10" customFormat="1" ht="17.25">
      <c r="A54" s="18" t="s">
        <v>194</v>
      </c>
      <c r="B54" s="2" t="s">
        <v>16</v>
      </c>
      <c r="C54" s="2" t="s">
        <v>18</v>
      </c>
      <c r="D54" s="2" t="s">
        <v>29</v>
      </c>
      <c r="E54" s="2" t="s">
        <v>108</v>
      </c>
      <c r="F54" s="2"/>
      <c r="G54" s="21">
        <f>G55</f>
        <v>1</v>
      </c>
      <c r="H54" s="45"/>
      <c r="I54" s="41"/>
      <c r="J54" s="41"/>
    </row>
    <row r="55" spans="1:7" ht="62.25">
      <c r="A55" s="24" t="s">
        <v>213</v>
      </c>
      <c r="B55" s="3" t="s">
        <v>16</v>
      </c>
      <c r="C55" s="3" t="s">
        <v>18</v>
      </c>
      <c r="D55" s="3" t="s">
        <v>29</v>
      </c>
      <c r="E55" s="3" t="s">
        <v>109</v>
      </c>
      <c r="F55" s="3" t="s">
        <v>14</v>
      </c>
      <c r="G55" s="17">
        <f>G56</f>
        <v>1</v>
      </c>
    </row>
    <row r="56" spans="1:7" ht="46.5">
      <c r="A56" s="24" t="s">
        <v>23</v>
      </c>
      <c r="B56" s="3" t="s">
        <v>16</v>
      </c>
      <c r="C56" s="3" t="s">
        <v>18</v>
      </c>
      <c r="D56" s="3" t="s">
        <v>29</v>
      </c>
      <c r="E56" s="3" t="s">
        <v>109</v>
      </c>
      <c r="F56" s="3" t="s">
        <v>24</v>
      </c>
      <c r="G56" s="17">
        <v>1</v>
      </c>
    </row>
    <row r="57" spans="1:10" s="10" customFormat="1" ht="17.25">
      <c r="A57" s="18" t="s">
        <v>38</v>
      </c>
      <c r="B57" s="2" t="s">
        <v>16</v>
      </c>
      <c r="C57" s="2" t="s">
        <v>18</v>
      </c>
      <c r="D57" s="2" t="s">
        <v>39</v>
      </c>
      <c r="E57" s="2" t="s">
        <v>14</v>
      </c>
      <c r="F57" s="2" t="s">
        <v>14</v>
      </c>
      <c r="G57" s="21">
        <f>G58</f>
        <v>40</v>
      </c>
      <c r="H57" s="45"/>
      <c r="I57" s="41"/>
      <c r="J57" s="41"/>
    </row>
    <row r="58" spans="1:10" s="10" customFormat="1" ht="50.25" customHeight="1">
      <c r="A58" s="18" t="s">
        <v>21</v>
      </c>
      <c r="B58" s="2" t="s">
        <v>16</v>
      </c>
      <c r="C58" s="2" t="s">
        <v>18</v>
      </c>
      <c r="D58" s="2" t="s">
        <v>39</v>
      </c>
      <c r="E58" s="2" t="s">
        <v>22</v>
      </c>
      <c r="F58" s="2"/>
      <c r="G58" s="21">
        <f>G59</f>
        <v>40</v>
      </c>
      <c r="H58" s="45"/>
      <c r="I58" s="41"/>
      <c r="J58" s="41"/>
    </row>
    <row r="59" spans="1:10" s="10" customFormat="1" ht="30.75">
      <c r="A59" s="18" t="s">
        <v>201</v>
      </c>
      <c r="B59" s="2" t="s">
        <v>16</v>
      </c>
      <c r="C59" s="2" t="s">
        <v>18</v>
      </c>
      <c r="D59" s="2" t="s">
        <v>39</v>
      </c>
      <c r="E59" s="2" t="s">
        <v>202</v>
      </c>
      <c r="F59" s="2"/>
      <c r="G59" s="21">
        <f>G60</f>
        <v>40</v>
      </c>
      <c r="H59" s="45"/>
      <c r="I59" s="41"/>
      <c r="J59" s="41"/>
    </row>
    <row r="60" spans="1:10" s="10" customFormat="1" ht="17.25">
      <c r="A60" s="18" t="s">
        <v>194</v>
      </c>
      <c r="B60" s="2" t="s">
        <v>16</v>
      </c>
      <c r="C60" s="2" t="s">
        <v>18</v>
      </c>
      <c r="D60" s="2" t="s">
        <v>39</v>
      </c>
      <c r="E60" s="2" t="s">
        <v>110</v>
      </c>
      <c r="F60" s="2"/>
      <c r="G60" s="21">
        <f>G61</f>
        <v>40</v>
      </c>
      <c r="H60" s="45"/>
      <c r="I60" s="41"/>
      <c r="J60" s="41"/>
    </row>
    <row r="61" spans="1:7" ht="30.75">
      <c r="A61" s="24" t="s">
        <v>214</v>
      </c>
      <c r="B61" s="3" t="s">
        <v>16</v>
      </c>
      <c r="C61" s="3" t="s">
        <v>18</v>
      </c>
      <c r="D61" s="3" t="s">
        <v>39</v>
      </c>
      <c r="E61" s="3" t="s">
        <v>111</v>
      </c>
      <c r="F61" s="3" t="s">
        <v>14</v>
      </c>
      <c r="G61" s="17">
        <f>G62</f>
        <v>40</v>
      </c>
    </row>
    <row r="62" spans="1:7" ht="18">
      <c r="A62" s="24" t="s">
        <v>33</v>
      </c>
      <c r="B62" s="3" t="s">
        <v>16</v>
      </c>
      <c r="C62" s="3" t="s">
        <v>18</v>
      </c>
      <c r="D62" s="3" t="s">
        <v>39</v>
      </c>
      <c r="E62" s="3" t="s">
        <v>111</v>
      </c>
      <c r="F62" s="3" t="s">
        <v>34</v>
      </c>
      <c r="G62" s="17">
        <v>40</v>
      </c>
    </row>
    <row r="63" spans="1:10" s="10" customFormat="1" ht="30.75">
      <c r="A63" s="18" t="s">
        <v>40</v>
      </c>
      <c r="B63" s="2" t="s">
        <v>16</v>
      </c>
      <c r="C63" s="2" t="s">
        <v>18</v>
      </c>
      <c r="D63" s="2" t="s">
        <v>41</v>
      </c>
      <c r="E63" s="2" t="s">
        <v>14</v>
      </c>
      <c r="F63" s="2" t="s">
        <v>14</v>
      </c>
      <c r="G63" s="47">
        <f>G64</f>
        <v>505.29999999999995</v>
      </c>
      <c r="H63" s="45"/>
      <c r="I63" s="41"/>
      <c r="J63" s="41"/>
    </row>
    <row r="64" spans="1:10" s="10" customFormat="1" ht="50.25" customHeight="1">
      <c r="A64" s="18" t="s">
        <v>21</v>
      </c>
      <c r="B64" s="19" t="s">
        <v>16</v>
      </c>
      <c r="C64" s="19" t="s">
        <v>18</v>
      </c>
      <c r="D64" s="19" t="s">
        <v>41</v>
      </c>
      <c r="E64" s="19" t="s">
        <v>22</v>
      </c>
      <c r="F64" s="19"/>
      <c r="G64" s="47">
        <f>G66+G70</f>
        <v>505.29999999999995</v>
      </c>
      <c r="H64" s="45"/>
      <c r="I64" s="41"/>
      <c r="J64" s="41"/>
    </row>
    <row r="65" spans="1:10" s="10" customFormat="1" ht="54" customHeight="1">
      <c r="A65" s="18" t="s">
        <v>211</v>
      </c>
      <c r="B65" s="19" t="s">
        <v>16</v>
      </c>
      <c r="C65" s="19" t="s">
        <v>18</v>
      </c>
      <c r="D65" s="19" t="s">
        <v>41</v>
      </c>
      <c r="E65" s="19" t="s">
        <v>210</v>
      </c>
      <c r="F65" s="19"/>
      <c r="G65" s="47">
        <f>G66</f>
        <v>147.5</v>
      </c>
      <c r="H65" s="45"/>
      <c r="I65" s="41"/>
      <c r="J65" s="41"/>
    </row>
    <row r="66" spans="1:10" s="10" customFormat="1" ht="24" customHeight="1">
      <c r="A66" s="18" t="s">
        <v>194</v>
      </c>
      <c r="B66" s="19" t="s">
        <v>16</v>
      </c>
      <c r="C66" s="19" t="s">
        <v>18</v>
      </c>
      <c r="D66" s="19" t="s">
        <v>41</v>
      </c>
      <c r="E66" s="19" t="s">
        <v>112</v>
      </c>
      <c r="F66" s="19"/>
      <c r="G66" s="47">
        <f>G67</f>
        <v>147.5</v>
      </c>
      <c r="H66" s="45"/>
      <c r="I66" s="41"/>
      <c r="J66" s="41"/>
    </row>
    <row r="67" spans="1:7" ht="46.5">
      <c r="A67" s="24" t="s">
        <v>42</v>
      </c>
      <c r="B67" s="20" t="s">
        <v>16</v>
      </c>
      <c r="C67" s="20" t="s">
        <v>18</v>
      </c>
      <c r="D67" s="20" t="s">
        <v>41</v>
      </c>
      <c r="E67" s="20" t="s">
        <v>113</v>
      </c>
      <c r="F67" s="20" t="s">
        <v>14</v>
      </c>
      <c r="G67" s="48">
        <f>G68+G69</f>
        <v>147.5</v>
      </c>
    </row>
    <row r="68" spans="1:8" ht="46.5">
      <c r="A68" s="24" t="s">
        <v>23</v>
      </c>
      <c r="B68" s="20" t="s">
        <v>16</v>
      </c>
      <c r="C68" s="20" t="s">
        <v>18</v>
      </c>
      <c r="D68" s="20" t="s">
        <v>41</v>
      </c>
      <c r="E68" s="20" t="s">
        <v>113</v>
      </c>
      <c r="F68" s="20" t="s">
        <v>24</v>
      </c>
      <c r="G68" s="48">
        <f>100+45</f>
        <v>145</v>
      </c>
      <c r="H68" s="45" t="s">
        <v>285</v>
      </c>
    </row>
    <row r="69" spans="1:8" ht="18">
      <c r="A69" s="24" t="s">
        <v>33</v>
      </c>
      <c r="B69" s="20" t="s">
        <v>16</v>
      </c>
      <c r="C69" s="20" t="s">
        <v>18</v>
      </c>
      <c r="D69" s="20" t="s">
        <v>41</v>
      </c>
      <c r="E69" s="20" t="s">
        <v>113</v>
      </c>
      <c r="F69" s="20" t="s">
        <v>34</v>
      </c>
      <c r="G69" s="48">
        <v>2.5</v>
      </c>
      <c r="H69" s="45" t="s">
        <v>284</v>
      </c>
    </row>
    <row r="70" spans="1:10" s="9" customFormat="1" ht="36.75" customHeight="1">
      <c r="A70" s="18" t="s">
        <v>43</v>
      </c>
      <c r="B70" s="2" t="s">
        <v>16</v>
      </c>
      <c r="C70" s="2" t="s">
        <v>18</v>
      </c>
      <c r="D70" s="2" t="s">
        <v>41</v>
      </c>
      <c r="E70" s="2" t="s">
        <v>203</v>
      </c>
      <c r="F70" s="2"/>
      <c r="G70" s="37">
        <f>G71</f>
        <v>357.79999999999995</v>
      </c>
      <c r="H70" s="45"/>
      <c r="I70" s="39"/>
      <c r="J70" s="39"/>
    </row>
    <row r="71" spans="1:10" s="9" customFormat="1" ht="17.25">
      <c r="A71" s="18" t="s">
        <v>194</v>
      </c>
      <c r="B71" s="2" t="s">
        <v>16</v>
      </c>
      <c r="C71" s="2" t="s">
        <v>18</v>
      </c>
      <c r="D71" s="2" t="s">
        <v>41</v>
      </c>
      <c r="E71" s="2" t="s">
        <v>114</v>
      </c>
      <c r="F71" s="2"/>
      <c r="G71" s="37">
        <f>G72+G74+G76+G78+G80</f>
        <v>357.79999999999995</v>
      </c>
      <c r="H71" s="45"/>
      <c r="I71" s="39"/>
      <c r="J71" s="39"/>
    </row>
    <row r="72" spans="1:7" ht="46.5">
      <c r="A72" s="24" t="s">
        <v>44</v>
      </c>
      <c r="B72" s="3" t="s">
        <v>16</v>
      </c>
      <c r="C72" s="3" t="s">
        <v>18</v>
      </c>
      <c r="D72" s="3" t="s">
        <v>41</v>
      </c>
      <c r="E72" s="3" t="s">
        <v>115</v>
      </c>
      <c r="F72" s="3" t="s">
        <v>14</v>
      </c>
      <c r="G72" s="17">
        <f>G73</f>
        <v>6.8</v>
      </c>
    </row>
    <row r="73" spans="1:7" ht="18">
      <c r="A73" s="24" t="s">
        <v>33</v>
      </c>
      <c r="B73" s="3" t="s">
        <v>16</v>
      </c>
      <c r="C73" s="3" t="s">
        <v>18</v>
      </c>
      <c r="D73" s="3" t="s">
        <v>41</v>
      </c>
      <c r="E73" s="3" t="s">
        <v>115</v>
      </c>
      <c r="F73" s="3" t="s">
        <v>34</v>
      </c>
      <c r="G73" s="17">
        <f>7-0.2</f>
        <v>6.8</v>
      </c>
    </row>
    <row r="74" spans="1:7" ht="62.25">
      <c r="A74" s="24" t="s">
        <v>215</v>
      </c>
      <c r="B74" s="3" t="s">
        <v>16</v>
      </c>
      <c r="C74" s="3" t="s">
        <v>18</v>
      </c>
      <c r="D74" s="3" t="s">
        <v>41</v>
      </c>
      <c r="E74" s="3" t="s">
        <v>116</v>
      </c>
      <c r="F74" s="3" t="s">
        <v>14</v>
      </c>
      <c r="G74" s="17">
        <f>G75</f>
        <v>105.1</v>
      </c>
    </row>
    <row r="75" spans="1:7" ht="46.5">
      <c r="A75" s="24" t="s">
        <v>23</v>
      </c>
      <c r="B75" s="20" t="s">
        <v>16</v>
      </c>
      <c r="C75" s="20" t="s">
        <v>18</v>
      </c>
      <c r="D75" s="20" t="s">
        <v>41</v>
      </c>
      <c r="E75" s="20" t="s">
        <v>116</v>
      </c>
      <c r="F75" s="3" t="s">
        <v>24</v>
      </c>
      <c r="G75" s="17">
        <v>105.1</v>
      </c>
    </row>
    <row r="76" spans="1:7" ht="46.5">
      <c r="A76" s="24" t="s">
        <v>45</v>
      </c>
      <c r="B76" s="20" t="s">
        <v>16</v>
      </c>
      <c r="C76" s="20" t="s">
        <v>18</v>
      </c>
      <c r="D76" s="20" t="s">
        <v>41</v>
      </c>
      <c r="E76" s="20" t="s">
        <v>117</v>
      </c>
      <c r="F76" s="3" t="s">
        <v>14</v>
      </c>
      <c r="G76" s="17">
        <f>G77</f>
        <v>35</v>
      </c>
    </row>
    <row r="77" spans="1:7" ht="46.5">
      <c r="A77" s="24" t="s">
        <v>23</v>
      </c>
      <c r="B77" s="20" t="s">
        <v>16</v>
      </c>
      <c r="C77" s="20" t="s">
        <v>18</v>
      </c>
      <c r="D77" s="20" t="s">
        <v>41</v>
      </c>
      <c r="E77" s="20" t="s">
        <v>117</v>
      </c>
      <c r="F77" s="3" t="s">
        <v>24</v>
      </c>
      <c r="G77" s="17">
        <v>35</v>
      </c>
    </row>
    <row r="78" spans="1:7" ht="46.5">
      <c r="A78" s="24" t="s">
        <v>46</v>
      </c>
      <c r="B78" s="20" t="s">
        <v>16</v>
      </c>
      <c r="C78" s="20" t="s">
        <v>18</v>
      </c>
      <c r="D78" s="20" t="s">
        <v>41</v>
      </c>
      <c r="E78" s="20" t="s">
        <v>118</v>
      </c>
      <c r="F78" s="3" t="s">
        <v>14</v>
      </c>
      <c r="G78" s="48">
        <f>G79</f>
        <v>30.9</v>
      </c>
    </row>
    <row r="79" spans="1:8" ht="46.5">
      <c r="A79" s="29" t="s">
        <v>23</v>
      </c>
      <c r="B79" s="20" t="s">
        <v>16</v>
      </c>
      <c r="C79" s="20" t="s">
        <v>18</v>
      </c>
      <c r="D79" s="20" t="s">
        <v>41</v>
      </c>
      <c r="E79" s="20" t="s">
        <v>118</v>
      </c>
      <c r="F79" s="3" t="s">
        <v>24</v>
      </c>
      <c r="G79" s="48">
        <f>339.7-312.2+3.4</f>
        <v>30.9</v>
      </c>
      <c r="H79" s="45" t="s">
        <v>286</v>
      </c>
    </row>
    <row r="80" spans="1:7" ht="46.5">
      <c r="A80" s="29" t="s">
        <v>266</v>
      </c>
      <c r="B80" s="28" t="s">
        <v>16</v>
      </c>
      <c r="C80" s="20" t="s">
        <v>18</v>
      </c>
      <c r="D80" s="20" t="s">
        <v>41</v>
      </c>
      <c r="E80" s="20" t="s">
        <v>265</v>
      </c>
      <c r="F80" s="3"/>
      <c r="G80" s="17">
        <f>G81</f>
        <v>180</v>
      </c>
    </row>
    <row r="81" spans="1:7" ht="34.5" customHeight="1">
      <c r="A81" s="29" t="s">
        <v>33</v>
      </c>
      <c r="B81" s="20" t="s">
        <v>16</v>
      </c>
      <c r="C81" s="20" t="s">
        <v>18</v>
      </c>
      <c r="D81" s="20" t="s">
        <v>41</v>
      </c>
      <c r="E81" s="20" t="s">
        <v>265</v>
      </c>
      <c r="F81" s="3" t="s">
        <v>34</v>
      </c>
      <c r="G81" s="17">
        <v>180</v>
      </c>
    </row>
    <row r="82" spans="1:7" ht="18">
      <c r="A82" s="31" t="s">
        <v>239</v>
      </c>
      <c r="B82" s="27" t="s">
        <v>16</v>
      </c>
      <c r="C82" s="19" t="s">
        <v>47</v>
      </c>
      <c r="D82" s="19"/>
      <c r="E82" s="19"/>
      <c r="F82" s="2"/>
      <c r="G82" s="21">
        <f aca="true" t="shared" si="1" ref="G82:G87">G83</f>
        <v>233.7</v>
      </c>
    </row>
    <row r="83" spans="1:7" ht="30.75">
      <c r="A83" s="31" t="s">
        <v>240</v>
      </c>
      <c r="B83" s="27" t="s">
        <v>16</v>
      </c>
      <c r="C83" s="19" t="s">
        <v>47</v>
      </c>
      <c r="D83" s="19" t="s">
        <v>20</v>
      </c>
      <c r="E83" s="19"/>
      <c r="F83" s="2"/>
      <c r="G83" s="21">
        <f t="shared" si="1"/>
        <v>233.7</v>
      </c>
    </row>
    <row r="84" spans="1:7" ht="62.25">
      <c r="A84" s="31" t="s">
        <v>246</v>
      </c>
      <c r="B84" s="27" t="s">
        <v>16</v>
      </c>
      <c r="C84" s="19" t="s">
        <v>47</v>
      </c>
      <c r="D84" s="19" t="s">
        <v>20</v>
      </c>
      <c r="E84" s="19" t="s">
        <v>244</v>
      </c>
      <c r="F84" s="2"/>
      <c r="G84" s="21">
        <f t="shared" si="1"/>
        <v>233.7</v>
      </c>
    </row>
    <row r="85" spans="1:7" ht="46.5">
      <c r="A85" s="31" t="s">
        <v>247</v>
      </c>
      <c r="B85" s="27" t="s">
        <v>16</v>
      </c>
      <c r="C85" s="19" t="s">
        <v>47</v>
      </c>
      <c r="D85" s="19" t="s">
        <v>20</v>
      </c>
      <c r="E85" s="19" t="s">
        <v>245</v>
      </c>
      <c r="F85" s="2"/>
      <c r="G85" s="21">
        <f t="shared" si="1"/>
        <v>233.7</v>
      </c>
    </row>
    <row r="86" spans="1:7" ht="18">
      <c r="A86" s="31" t="s">
        <v>194</v>
      </c>
      <c r="B86" s="27" t="s">
        <v>16</v>
      </c>
      <c r="C86" s="19" t="s">
        <v>47</v>
      </c>
      <c r="D86" s="19" t="s">
        <v>20</v>
      </c>
      <c r="E86" s="19" t="s">
        <v>243</v>
      </c>
      <c r="F86" s="2"/>
      <c r="G86" s="21">
        <f t="shared" si="1"/>
        <v>233.7</v>
      </c>
    </row>
    <row r="87" spans="1:7" ht="78">
      <c r="A87" s="32" t="s">
        <v>242</v>
      </c>
      <c r="B87" s="28" t="s">
        <v>16</v>
      </c>
      <c r="C87" s="20" t="s">
        <v>47</v>
      </c>
      <c r="D87" s="20" t="s">
        <v>20</v>
      </c>
      <c r="E87" s="20" t="s">
        <v>241</v>
      </c>
      <c r="F87" s="3"/>
      <c r="G87" s="17">
        <f t="shared" si="1"/>
        <v>233.7</v>
      </c>
    </row>
    <row r="88" spans="1:7" ht="124.5">
      <c r="A88" s="32" t="s">
        <v>30</v>
      </c>
      <c r="B88" s="28" t="s">
        <v>16</v>
      </c>
      <c r="C88" s="20" t="s">
        <v>47</v>
      </c>
      <c r="D88" s="20" t="s">
        <v>20</v>
      </c>
      <c r="E88" s="20" t="s">
        <v>241</v>
      </c>
      <c r="F88" s="3" t="s">
        <v>31</v>
      </c>
      <c r="G88" s="17">
        <v>233.7</v>
      </c>
    </row>
    <row r="89" spans="1:10" s="10" customFormat="1" ht="62.25">
      <c r="A89" s="30" t="s">
        <v>48</v>
      </c>
      <c r="B89" s="19" t="s">
        <v>16</v>
      </c>
      <c r="C89" s="19" t="s">
        <v>20</v>
      </c>
      <c r="D89" s="19" t="s">
        <v>14</v>
      </c>
      <c r="E89" s="19" t="s">
        <v>14</v>
      </c>
      <c r="F89" s="2" t="s">
        <v>14</v>
      </c>
      <c r="G89" s="47">
        <f>G90</f>
        <v>244.8</v>
      </c>
      <c r="H89" s="45"/>
      <c r="I89" s="41"/>
      <c r="J89" s="41"/>
    </row>
    <row r="90" spans="1:10" s="10" customFormat="1" ht="62.25">
      <c r="A90" s="18" t="s">
        <v>49</v>
      </c>
      <c r="B90" s="19" t="s">
        <v>16</v>
      </c>
      <c r="C90" s="19" t="s">
        <v>20</v>
      </c>
      <c r="D90" s="19" t="s">
        <v>50</v>
      </c>
      <c r="E90" s="19" t="s">
        <v>14</v>
      </c>
      <c r="F90" s="2" t="s">
        <v>14</v>
      </c>
      <c r="G90" s="47">
        <f>G91+G101</f>
        <v>244.8</v>
      </c>
      <c r="H90" s="45"/>
      <c r="I90" s="41"/>
      <c r="J90" s="41"/>
    </row>
    <row r="91" spans="1:10" s="10" customFormat="1" ht="46.5">
      <c r="A91" s="18" t="s">
        <v>216</v>
      </c>
      <c r="B91" s="19" t="s">
        <v>16</v>
      </c>
      <c r="C91" s="19" t="s">
        <v>20</v>
      </c>
      <c r="D91" s="19" t="s">
        <v>50</v>
      </c>
      <c r="E91" s="19" t="s">
        <v>125</v>
      </c>
      <c r="F91" s="2"/>
      <c r="G91" s="47">
        <f>G92</f>
        <v>205</v>
      </c>
      <c r="H91" s="45"/>
      <c r="I91" s="41"/>
      <c r="J91" s="41"/>
    </row>
    <row r="92" spans="1:10" s="10" customFormat="1" ht="62.25">
      <c r="A92" s="18" t="s">
        <v>152</v>
      </c>
      <c r="B92" s="19" t="s">
        <v>16</v>
      </c>
      <c r="C92" s="19" t="s">
        <v>20</v>
      </c>
      <c r="D92" s="19" t="s">
        <v>50</v>
      </c>
      <c r="E92" s="19" t="s">
        <v>126</v>
      </c>
      <c r="F92" s="2"/>
      <c r="G92" s="47">
        <f>G93+G98</f>
        <v>205</v>
      </c>
      <c r="H92" s="45"/>
      <c r="I92" s="41"/>
      <c r="J92" s="41"/>
    </row>
    <row r="93" spans="1:7" ht="62.25">
      <c r="A93" s="18" t="s">
        <v>153</v>
      </c>
      <c r="B93" s="19" t="s">
        <v>16</v>
      </c>
      <c r="C93" s="19" t="s">
        <v>20</v>
      </c>
      <c r="D93" s="19" t="s">
        <v>50</v>
      </c>
      <c r="E93" s="19" t="s">
        <v>127</v>
      </c>
      <c r="F93" s="2" t="s">
        <v>14</v>
      </c>
      <c r="G93" s="47">
        <f>G94+G96</f>
        <v>175</v>
      </c>
    </row>
    <row r="94" spans="1:7" ht="46.5">
      <c r="A94" s="24" t="s">
        <v>128</v>
      </c>
      <c r="B94" s="20" t="s">
        <v>16</v>
      </c>
      <c r="C94" s="20" t="s">
        <v>20</v>
      </c>
      <c r="D94" s="20" t="s">
        <v>50</v>
      </c>
      <c r="E94" s="20" t="s">
        <v>236</v>
      </c>
      <c r="F94" s="20"/>
      <c r="G94" s="48">
        <f>G95</f>
        <v>161.8</v>
      </c>
    </row>
    <row r="95" spans="1:8" ht="46.5">
      <c r="A95" s="24" t="s">
        <v>23</v>
      </c>
      <c r="B95" s="20" t="s">
        <v>16</v>
      </c>
      <c r="C95" s="20" t="s">
        <v>20</v>
      </c>
      <c r="D95" s="20" t="s">
        <v>50</v>
      </c>
      <c r="E95" s="20" t="s">
        <v>236</v>
      </c>
      <c r="F95" s="20" t="s">
        <v>24</v>
      </c>
      <c r="G95" s="48">
        <f>175-13.2</f>
        <v>161.8</v>
      </c>
      <c r="H95" s="45" t="s">
        <v>300</v>
      </c>
    </row>
    <row r="96" spans="1:7" ht="46.5">
      <c r="A96" s="24" t="s">
        <v>288</v>
      </c>
      <c r="B96" s="20" t="s">
        <v>16</v>
      </c>
      <c r="C96" s="20" t="s">
        <v>20</v>
      </c>
      <c r="D96" s="20" t="s">
        <v>50</v>
      </c>
      <c r="E96" s="20" t="s">
        <v>287</v>
      </c>
      <c r="F96" s="20"/>
      <c r="G96" s="48">
        <f>G97</f>
        <v>13.2</v>
      </c>
    </row>
    <row r="97" spans="1:8" ht="46.5">
      <c r="A97" s="24" t="s">
        <v>23</v>
      </c>
      <c r="B97" s="20" t="s">
        <v>16</v>
      </c>
      <c r="C97" s="20" t="s">
        <v>20</v>
      </c>
      <c r="D97" s="20" t="s">
        <v>50</v>
      </c>
      <c r="E97" s="20" t="s">
        <v>287</v>
      </c>
      <c r="F97" s="20" t="s">
        <v>24</v>
      </c>
      <c r="G97" s="48">
        <v>13.2</v>
      </c>
      <c r="H97" s="45" t="s">
        <v>301</v>
      </c>
    </row>
    <row r="98" spans="1:7" ht="179.25" customHeight="1">
      <c r="A98" s="18" t="s">
        <v>217</v>
      </c>
      <c r="B98" s="19" t="s">
        <v>16</v>
      </c>
      <c r="C98" s="19" t="s">
        <v>20</v>
      </c>
      <c r="D98" s="19" t="s">
        <v>50</v>
      </c>
      <c r="E98" s="19" t="s">
        <v>130</v>
      </c>
      <c r="F98" s="19"/>
      <c r="G98" s="21">
        <f>G99</f>
        <v>30</v>
      </c>
    </row>
    <row r="99" spans="1:7" ht="132" customHeight="1">
      <c r="A99" s="24" t="s">
        <v>218</v>
      </c>
      <c r="B99" s="20" t="s">
        <v>16</v>
      </c>
      <c r="C99" s="20" t="s">
        <v>20</v>
      </c>
      <c r="D99" s="20" t="s">
        <v>50</v>
      </c>
      <c r="E99" s="20" t="s">
        <v>129</v>
      </c>
      <c r="F99" s="20" t="s">
        <v>14</v>
      </c>
      <c r="G99" s="17">
        <f>G100</f>
        <v>30</v>
      </c>
    </row>
    <row r="100" spans="1:7" ht="18">
      <c r="A100" s="24" t="s">
        <v>26</v>
      </c>
      <c r="B100" s="20" t="s">
        <v>16</v>
      </c>
      <c r="C100" s="20" t="s">
        <v>20</v>
      </c>
      <c r="D100" s="20" t="s">
        <v>50</v>
      </c>
      <c r="E100" s="20" t="s">
        <v>129</v>
      </c>
      <c r="F100" s="20" t="s">
        <v>27</v>
      </c>
      <c r="G100" s="17">
        <v>30</v>
      </c>
    </row>
    <row r="101" spans="1:7" ht="108.75">
      <c r="A101" s="18" t="s">
        <v>279</v>
      </c>
      <c r="B101" s="19" t="s">
        <v>16</v>
      </c>
      <c r="C101" s="19" t="s">
        <v>20</v>
      </c>
      <c r="D101" s="19" t="s">
        <v>50</v>
      </c>
      <c r="E101" s="2" t="s">
        <v>277</v>
      </c>
      <c r="F101" s="19"/>
      <c r="G101" s="47">
        <f>G102</f>
        <v>39.8</v>
      </c>
    </row>
    <row r="102" spans="1:7" ht="179.25" customHeight="1">
      <c r="A102" s="18" t="s">
        <v>280</v>
      </c>
      <c r="B102" s="19" t="s">
        <v>16</v>
      </c>
      <c r="C102" s="19" t="s">
        <v>20</v>
      </c>
      <c r="D102" s="19" t="s">
        <v>50</v>
      </c>
      <c r="E102" s="2" t="s">
        <v>278</v>
      </c>
      <c r="F102" s="19"/>
      <c r="G102" s="47">
        <f>G103</f>
        <v>39.8</v>
      </c>
    </row>
    <row r="103" spans="1:7" ht="18">
      <c r="A103" s="18" t="s">
        <v>194</v>
      </c>
      <c r="B103" s="2" t="s">
        <v>16</v>
      </c>
      <c r="C103" s="2" t="s">
        <v>20</v>
      </c>
      <c r="D103" s="2" t="s">
        <v>50</v>
      </c>
      <c r="E103" s="2" t="s">
        <v>276</v>
      </c>
      <c r="F103" s="20"/>
      <c r="G103" s="48">
        <f>G104</f>
        <v>39.8</v>
      </c>
    </row>
    <row r="104" spans="1:7" ht="108.75">
      <c r="A104" s="24" t="s">
        <v>267</v>
      </c>
      <c r="B104" s="20" t="s">
        <v>16</v>
      </c>
      <c r="C104" s="20" t="s">
        <v>20</v>
      </c>
      <c r="D104" s="20" t="s">
        <v>50</v>
      </c>
      <c r="E104" s="20" t="s">
        <v>275</v>
      </c>
      <c r="F104" s="20"/>
      <c r="G104" s="48">
        <f>G105</f>
        <v>39.8</v>
      </c>
    </row>
    <row r="105" spans="1:7" ht="46.5">
      <c r="A105" s="24" t="s">
        <v>23</v>
      </c>
      <c r="B105" s="20" t="s">
        <v>16</v>
      </c>
      <c r="C105" s="20" t="s">
        <v>20</v>
      </c>
      <c r="D105" s="20" t="s">
        <v>50</v>
      </c>
      <c r="E105" s="20" t="s">
        <v>275</v>
      </c>
      <c r="F105" s="20" t="s">
        <v>24</v>
      </c>
      <c r="G105" s="48">
        <f>14.8+25</f>
        <v>39.8</v>
      </c>
    </row>
    <row r="106" spans="1:7" ht="30.75">
      <c r="A106" s="18" t="s">
        <v>51</v>
      </c>
      <c r="B106" s="19" t="s">
        <v>16</v>
      </c>
      <c r="C106" s="19" t="s">
        <v>29</v>
      </c>
      <c r="D106" s="19"/>
      <c r="E106" s="19"/>
      <c r="F106" s="2"/>
      <c r="G106" s="21">
        <f>G107</f>
        <v>3498.7</v>
      </c>
    </row>
    <row r="107" spans="1:10" s="10" customFormat="1" ht="30.75">
      <c r="A107" s="18" t="s">
        <v>53</v>
      </c>
      <c r="B107" s="19" t="s">
        <v>16</v>
      </c>
      <c r="C107" s="19" t="s">
        <v>29</v>
      </c>
      <c r="D107" s="19" t="s">
        <v>50</v>
      </c>
      <c r="E107" s="19" t="s">
        <v>14</v>
      </c>
      <c r="F107" s="2" t="s">
        <v>14</v>
      </c>
      <c r="G107" s="21">
        <f>G108</f>
        <v>3498.7</v>
      </c>
      <c r="H107" s="45"/>
      <c r="I107" s="41"/>
      <c r="J107" s="41"/>
    </row>
    <row r="108" spans="1:10" s="10" customFormat="1" ht="46.5">
      <c r="A108" s="18" t="s">
        <v>216</v>
      </c>
      <c r="B108" s="19" t="s">
        <v>16</v>
      </c>
      <c r="C108" s="19" t="s">
        <v>29</v>
      </c>
      <c r="D108" s="19" t="s">
        <v>50</v>
      </c>
      <c r="E108" s="19" t="s">
        <v>125</v>
      </c>
      <c r="F108" s="2"/>
      <c r="G108" s="21">
        <f>G109+G115</f>
        <v>3498.7</v>
      </c>
      <c r="H108" s="45"/>
      <c r="I108" s="41"/>
      <c r="J108" s="41"/>
    </row>
    <row r="109" spans="1:10" s="10" customFormat="1" ht="46.5">
      <c r="A109" s="18" t="s">
        <v>166</v>
      </c>
      <c r="B109" s="19" t="s">
        <v>16</v>
      </c>
      <c r="C109" s="19" t="s">
        <v>29</v>
      </c>
      <c r="D109" s="19" t="s">
        <v>50</v>
      </c>
      <c r="E109" s="19" t="s">
        <v>135</v>
      </c>
      <c r="F109" s="2"/>
      <c r="G109" s="21">
        <f>G110</f>
        <v>1815</v>
      </c>
      <c r="H109" s="45"/>
      <c r="I109" s="41"/>
      <c r="J109" s="41"/>
    </row>
    <row r="110" spans="1:10" s="10" customFormat="1" ht="63" thickBot="1">
      <c r="A110" s="18" t="s">
        <v>154</v>
      </c>
      <c r="B110" s="19" t="s">
        <v>16</v>
      </c>
      <c r="C110" s="19" t="s">
        <v>29</v>
      </c>
      <c r="D110" s="19" t="s">
        <v>50</v>
      </c>
      <c r="E110" s="19" t="s">
        <v>136</v>
      </c>
      <c r="F110" s="2"/>
      <c r="G110" s="21">
        <f>G111+G113</f>
        <v>1815</v>
      </c>
      <c r="H110" s="45"/>
      <c r="I110" s="41"/>
      <c r="J110" s="41"/>
    </row>
    <row r="111" spans="1:10" s="10" customFormat="1" ht="93.75" thickBot="1">
      <c r="A111" s="26" t="s">
        <v>250</v>
      </c>
      <c r="B111" s="20" t="s">
        <v>16</v>
      </c>
      <c r="C111" s="20" t="s">
        <v>29</v>
      </c>
      <c r="D111" s="20" t="s">
        <v>50</v>
      </c>
      <c r="E111" s="20" t="s">
        <v>251</v>
      </c>
      <c r="F111" s="3"/>
      <c r="G111" s="17">
        <f>G112</f>
        <v>1376.2</v>
      </c>
      <c r="H111" s="45"/>
      <c r="I111" s="41"/>
      <c r="J111" s="41"/>
    </row>
    <row r="112" spans="1:10" s="10" customFormat="1" ht="47.25" thickBot="1">
      <c r="A112" s="26" t="s">
        <v>23</v>
      </c>
      <c r="B112" s="20" t="s">
        <v>16</v>
      </c>
      <c r="C112" s="20" t="s">
        <v>29</v>
      </c>
      <c r="D112" s="20" t="s">
        <v>50</v>
      </c>
      <c r="E112" s="20" t="s">
        <v>251</v>
      </c>
      <c r="F112" s="3" t="s">
        <v>24</v>
      </c>
      <c r="G112" s="17">
        <v>1376.2</v>
      </c>
      <c r="H112" s="45"/>
      <c r="I112" s="41"/>
      <c r="J112" s="41"/>
    </row>
    <row r="113" spans="1:10" s="10" customFormat="1" ht="108.75">
      <c r="A113" s="24" t="s">
        <v>151</v>
      </c>
      <c r="B113" s="20" t="s">
        <v>16</v>
      </c>
      <c r="C113" s="20" t="s">
        <v>29</v>
      </c>
      <c r="D113" s="20" t="s">
        <v>50</v>
      </c>
      <c r="E113" s="20" t="s">
        <v>137</v>
      </c>
      <c r="F113" s="2"/>
      <c r="G113" s="17">
        <f>G114</f>
        <v>438.8</v>
      </c>
      <c r="H113" s="45"/>
      <c r="I113" s="41"/>
      <c r="J113" s="41"/>
    </row>
    <row r="114" spans="1:10" s="10" customFormat="1" ht="46.5">
      <c r="A114" s="24" t="s">
        <v>23</v>
      </c>
      <c r="B114" s="20" t="s">
        <v>16</v>
      </c>
      <c r="C114" s="20" t="s">
        <v>29</v>
      </c>
      <c r="D114" s="20" t="s">
        <v>50</v>
      </c>
      <c r="E114" s="20" t="s">
        <v>137</v>
      </c>
      <c r="F114" s="3" t="s">
        <v>24</v>
      </c>
      <c r="G114" s="17">
        <f>348.3+90.5</f>
        <v>438.8</v>
      </c>
      <c r="H114" s="45"/>
      <c r="I114" s="41"/>
      <c r="J114" s="41"/>
    </row>
    <row r="115" spans="1:10" s="10" customFormat="1" ht="78">
      <c r="A115" s="18" t="s">
        <v>155</v>
      </c>
      <c r="B115" s="19" t="s">
        <v>16</v>
      </c>
      <c r="C115" s="19" t="s">
        <v>29</v>
      </c>
      <c r="D115" s="19" t="s">
        <v>50</v>
      </c>
      <c r="E115" s="19" t="s">
        <v>131</v>
      </c>
      <c r="F115" s="2"/>
      <c r="G115" s="21">
        <f>G116</f>
        <v>1683.6999999999998</v>
      </c>
      <c r="H115" s="45"/>
      <c r="I115" s="41"/>
      <c r="J115" s="41"/>
    </row>
    <row r="116" spans="1:10" s="10" customFormat="1" ht="62.25">
      <c r="A116" s="18" t="s">
        <v>156</v>
      </c>
      <c r="B116" s="19" t="s">
        <v>16</v>
      </c>
      <c r="C116" s="19" t="s">
        <v>29</v>
      </c>
      <c r="D116" s="19" t="s">
        <v>50</v>
      </c>
      <c r="E116" s="19" t="s">
        <v>133</v>
      </c>
      <c r="F116" s="2"/>
      <c r="G116" s="21">
        <f>G117+G119+G121+G123</f>
        <v>1683.6999999999998</v>
      </c>
      <c r="H116" s="45"/>
      <c r="I116" s="41"/>
      <c r="J116" s="41"/>
    </row>
    <row r="117" spans="1:7" ht="52.5" customHeight="1">
      <c r="A117" s="24" t="s">
        <v>219</v>
      </c>
      <c r="B117" s="20" t="s">
        <v>16</v>
      </c>
      <c r="C117" s="20" t="s">
        <v>29</v>
      </c>
      <c r="D117" s="20" t="s">
        <v>50</v>
      </c>
      <c r="E117" s="20" t="s">
        <v>132</v>
      </c>
      <c r="F117" s="3" t="s">
        <v>14</v>
      </c>
      <c r="G117" s="17">
        <f>G118</f>
        <v>744.5</v>
      </c>
    </row>
    <row r="118" spans="1:7" ht="46.5">
      <c r="A118" s="24" t="s">
        <v>23</v>
      </c>
      <c r="B118" s="20" t="s">
        <v>16</v>
      </c>
      <c r="C118" s="20" t="s">
        <v>29</v>
      </c>
      <c r="D118" s="20" t="s">
        <v>50</v>
      </c>
      <c r="E118" s="20" t="s">
        <v>132</v>
      </c>
      <c r="F118" s="3" t="s">
        <v>24</v>
      </c>
      <c r="G118" s="17">
        <f>835-90.5</f>
        <v>744.5</v>
      </c>
    </row>
    <row r="119" spans="1:7" ht="98.25" customHeight="1">
      <c r="A119" s="24" t="s">
        <v>220</v>
      </c>
      <c r="B119" s="20" t="s">
        <v>16</v>
      </c>
      <c r="C119" s="20" t="s">
        <v>29</v>
      </c>
      <c r="D119" s="20" t="s">
        <v>50</v>
      </c>
      <c r="E119" s="20" t="s">
        <v>134</v>
      </c>
      <c r="F119" s="3" t="s">
        <v>14</v>
      </c>
      <c r="G119" s="17">
        <f>G120</f>
        <v>203.3</v>
      </c>
    </row>
    <row r="120" spans="1:7" ht="46.5">
      <c r="A120" s="29" t="s">
        <v>23</v>
      </c>
      <c r="B120" s="20" t="s">
        <v>16</v>
      </c>
      <c r="C120" s="20" t="s">
        <v>29</v>
      </c>
      <c r="D120" s="20" t="s">
        <v>50</v>
      </c>
      <c r="E120" s="20" t="s">
        <v>134</v>
      </c>
      <c r="F120" s="3" t="s">
        <v>24</v>
      </c>
      <c r="G120" s="17">
        <v>203.3</v>
      </c>
    </row>
    <row r="121" spans="1:7" ht="78">
      <c r="A121" s="34" t="s">
        <v>248</v>
      </c>
      <c r="B121" s="28" t="s">
        <v>16</v>
      </c>
      <c r="C121" s="20" t="s">
        <v>29</v>
      </c>
      <c r="D121" s="20" t="s">
        <v>50</v>
      </c>
      <c r="E121" s="20" t="s">
        <v>249</v>
      </c>
      <c r="F121" s="3"/>
      <c r="G121" s="17">
        <f>G122</f>
        <v>473.8</v>
      </c>
    </row>
    <row r="122" spans="1:7" ht="46.5">
      <c r="A122" s="35" t="s">
        <v>23</v>
      </c>
      <c r="B122" s="28" t="s">
        <v>16</v>
      </c>
      <c r="C122" s="20" t="s">
        <v>29</v>
      </c>
      <c r="D122" s="20" t="s">
        <v>50</v>
      </c>
      <c r="E122" s="20" t="s">
        <v>249</v>
      </c>
      <c r="F122" s="3" t="s">
        <v>24</v>
      </c>
      <c r="G122" s="17">
        <f>206+267.8</f>
        <v>473.8</v>
      </c>
    </row>
    <row r="123" spans="1:7" ht="78">
      <c r="A123" s="33" t="s">
        <v>221</v>
      </c>
      <c r="B123" s="20" t="s">
        <v>16</v>
      </c>
      <c r="C123" s="20" t="s">
        <v>29</v>
      </c>
      <c r="D123" s="20" t="s">
        <v>50</v>
      </c>
      <c r="E123" s="20" t="s">
        <v>150</v>
      </c>
      <c r="F123" s="20"/>
      <c r="G123" s="17">
        <f>G124</f>
        <v>262.1</v>
      </c>
    </row>
    <row r="124" spans="1:7" ht="46.5">
      <c r="A124" s="24" t="s">
        <v>23</v>
      </c>
      <c r="B124" s="20" t="s">
        <v>16</v>
      </c>
      <c r="C124" s="20" t="s">
        <v>29</v>
      </c>
      <c r="D124" s="20" t="s">
        <v>50</v>
      </c>
      <c r="E124" s="20" t="s">
        <v>150</v>
      </c>
      <c r="F124" s="20" t="s">
        <v>24</v>
      </c>
      <c r="G124" s="17">
        <f>238+24.1</f>
        <v>262.1</v>
      </c>
    </row>
    <row r="125" spans="1:10" s="10" customFormat="1" ht="30.75">
      <c r="A125" s="18" t="s">
        <v>54</v>
      </c>
      <c r="B125" s="19" t="s">
        <v>16</v>
      </c>
      <c r="C125" s="19" t="s">
        <v>52</v>
      </c>
      <c r="D125" s="19" t="s">
        <v>14</v>
      </c>
      <c r="E125" s="19" t="s">
        <v>14</v>
      </c>
      <c r="F125" s="2" t="s">
        <v>14</v>
      </c>
      <c r="G125" s="47">
        <f>G126+G135+G149</f>
        <v>7670.7</v>
      </c>
      <c r="H125" s="45"/>
      <c r="I125" s="41"/>
      <c r="J125" s="41"/>
    </row>
    <row r="126" spans="1:10" s="10" customFormat="1" ht="18" customHeight="1">
      <c r="A126" s="18" t="s">
        <v>55</v>
      </c>
      <c r="B126" s="19" t="s">
        <v>16</v>
      </c>
      <c r="C126" s="19" t="s">
        <v>52</v>
      </c>
      <c r="D126" s="19" t="s">
        <v>18</v>
      </c>
      <c r="E126" s="19" t="s">
        <v>14</v>
      </c>
      <c r="F126" s="2" t="s">
        <v>14</v>
      </c>
      <c r="G126" s="47">
        <f>G127</f>
        <v>826.3</v>
      </c>
      <c r="H126" s="45"/>
      <c r="I126" s="41"/>
      <c r="J126" s="41"/>
    </row>
    <row r="127" spans="1:10" s="10" customFormat="1" ht="46.5">
      <c r="A127" s="18" t="s">
        <v>216</v>
      </c>
      <c r="B127" s="19" t="s">
        <v>16</v>
      </c>
      <c r="C127" s="19" t="s">
        <v>52</v>
      </c>
      <c r="D127" s="19" t="s">
        <v>18</v>
      </c>
      <c r="E127" s="19" t="s">
        <v>125</v>
      </c>
      <c r="F127" s="2"/>
      <c r="G127" s="47">
        <f>G128</f>
        <v>826.3</v>
      </c>
      <c r="H127" s="45"/>
      <c r="I127" s="41"/>
      <c r="J127" s="41"/>
    </row>
    <row r="128" spans="1:10" s="10" customFormat="1" ht="62.25">
      <c r="A128" s="18" t="s">
        <v>157</v>
      </c>
      <c r="B128" s="19" t="s">
        <v>16</v>
      </c>
      <c r="C128" s="19" t="s">
        <v>52</v>
      </c>
      <c r="D128" s="19" t="s">
        <v>18</v>
      </c>
      <c r="E128" s="19" t="s">
        <v>138</v>
      </c>
      <c r="F128" s="2"/>
      <c r="G128" s="47">
        <f>G129</f>
        <v>826.3</v>
      </c>
      <c r="H128" s="45"/>
      <c r="I128" s="41"/>
      <c r="J128" s="41"/>
    </row>
    <row r="129" spans="1:10" s="10" customFormat="1" ht="78">
      <c r="A129" s="18" t="s">
        <v>158</v>
      </c>
      <c r="B129" s="19" t="s">
        <v>16</v>
      </c>
      <c r="C129" s="19" t="s">
        <v>52</v>
      </c>
      <c r="D129" s="19" t="s">
        <v>18</v>
      </c>
      <c r="E129" s="19" t="s">
        <v>139</v>
      </c>
      <c r="F129" s="2"/>
      <c r="G129" s="47">
        <f>G130+G133</f>
        <v>826.3</v>
      </c>
      <c r="H129" s="45"/>
      <c r="I129" s="41"/>
      <c r="J129" s="41"/>
    </row>
    <row r="130" spans="1:7" ht="24" customHeight="1">
      <c r="A130" s="24" t="s">
        <v>222</v>
      </c>
      <c r="B130" s="20" t="s">
        <v>16</v>
      </c>
      <c r="C130" s="20" t="s">
        <v>52</v>
      </c>
      <c r="D130" s="20" t="s">
        <v>18</v>
      </c>
      <c r="E130" s="20" t="s">
        <v>238</v>
      </c>
      <c r="F130" s="3" t="s">
        <v>14</v>
      </c>
      <c r="G130" s="48">
        <f>G131+G132</f>
        <v>326.3</v>
      </c>
    </row>
    <row r="131" spans="1:8" ht="46.5">
      <c r="A131" s="24" t="s">
        <v>23</v>
      </c>
      <c r="B131" s="20" t="s">
        <v>16</v>
      </c>
      <c r="C131" s="20" t="s">
        <v>52</v>
      </c>
      <c r="D131" s="20" t="s">
        <v>18</v>
      </c>
      <c r="E131" s="20" t="s">
        <v>238</v>
      </c>
      <c r="F131" s="3" t="s">
        <v>24</v>
      </c>
      <c r="G131" s="48">
        <f>215-127.4-24.1-2+164.8</f>
        <v>226.3</v>
      </c>
      <c r="H131" s="45" t="s">
        <v>289</v>
      </c>
    </row>
    <row r="132" spans="1:8" ht="33.75" customHeight="1">
      <c r="A132" s="24" t="s">
        <v>33</v>
      </c>
      <c r="B132" s="20" t="s">
        <v>16</v>
      </c>
      <c r="C132" s="20" t="s">
        <v>52</v>
      </c>
      <c r="D132" s="20" t="s">
        <v>18</v>
      </c>
      <c r="E132" s="20" t="s">
        <v>238</v>
      </c>
      <c r="F132" s="3" t="s">
        <v>34</v>
      </c>
      <c r="G132" s="48">
        <v>100</v>
      </c>
      <c r="H132" s="45" t="s">
        <v>290</v>
      </c>
    </row>
    <row r="133" spans="1:7" ht="46.5">
      <c r="A133" s="24" t="s">
        <v>223</v>
      </c>
      <c r="B133" s="20" t="s">
        <v>16</v>
      </c>
      <c r="C133" s="20" t="s">
        <v>52</v>
      </c>
      <c r="D133" s="20" t="s">
        <v>18</v>
      </c>
      <c r="E133" s="20" t="s">
        <v>140</v>
      </c>
      <c r="F133" s="3" t="s">
        <v>14</v>
      </c>
      <c r="G133" s="17">
        <f>G134</f>
        <v>500</v>
      </c>
    </row>
    <row r="134" spans="1:7" ht="46.5">
      <c r="A134" s="24" t="s">
        <v>23</v>
      </c>
      <c r="B134" s="20" t="s">
        <v>16</v>
      </c>
      <c r="C134" s="20" t="s">
        <v>52</v>
      </c>
      <c r="D134" s="20" t="s">
        <v>18</v>
      </c>
      <c r="E134" s="20" t="s">
        <v>140</v>
      </c>
      <c r="F134" s="3" t="s">
        <v>24</v>
      </c>
      <c r="G134" s="17">
        <v>500</v>
      </c>
    </row>
    <row r="135" spans="1:10" s="10" customFormat="1" ht="18" customHeight="1">
      <c r="A135" s="18" t="s">
        <v>56</v>
      </c>
      <c r="B135" s="19" t="s">
        <v>16</v>
      </c>
      <c r="C135" s="19" t="s">
        <v>52</v>
      </c>
      <c r="D135" s="19" t="s">
        <v>47</v>
      </c>
      <c r="E135" s="19" t="s">
        <v>14</v>
      </c>
      <c r="F135" s="2" t="s">
        <v>14</v>
      </c>
      <c r="G135" s="47">
        <f>G136</f>
        <v>3141.4</v>
      </c>
      <c r="H135" s="45"/>
      <c r="I135" s="41"/>
      <c r="J135" s="41"/>
    </row>
    <row r="136" spans="1:10" s="10" customFormat="1" ht="52.5" customHeight="1">
      <c r="A136" s="18" t="s">
        <v>234</v>
      </c>
      <c r="B136" s="19" t="s">
        <v>16</v>
      </c>
      <c r="C136" s="19" t="s">
        <v>52</v>
      </c>
      <c r="D136" s="19" t="s">
        <v>47</v>
      </c>
      <c r="E136" s="19" t="s">
        <v>125</v>
      </c>
      <c r="F136" s="19"/>
      <c r="G136" s="47">
        <f>G137</f>
        <v>3141.4</v>
      </c>
      <c r="H136" s="45"/>
      <c r="I136" s="41"/>
      <c r="J136" s="41"/>
    </row>
    <row r="137" spans="1:10" s="10" customFormat="1" ht="57" customHeight="1">
      <c r="A137" s="18" t="s">
        <v>159</v>
      </c>
      <c r="B137" s="19" t="s">
        <v>16</v>
      </c>
      <c r="C137" s="19" t="s">
        <v>52</v>
      </c>
      <c r="D137" s="19" t="s">
        <v>47</v>
      </c>
      <c r="E137" s="19" t="s">
        <v>141</v>
      </c>
      <c r="F137" s="19"/>
      <c r="G137" s="47">
        <f>G138</f>
        <v>3141.4</v>
      </c>
      <c r="H137" s="45"/>
      <c r="I137" s="41"/>
      <c r="J137" s="41"/>
    </row>
    <row r="138" spans="1:10" s="10" customFormat="1" ht="69.75" customHeight="1">
      <c r="A138" s="18" t="s">
        <v>160</v>
      </c>
      <c r="B138" s="19" t="s">
        <v>16</v>
      </c>
      <c r="C138" s="19" t="s">
        <v>52</v>
      </c>
      <c r="D138" s="19" t="s">
        <v>47</v>
      </c>
      <c r="E138" s="19" t="s">
        <v>142</v>
      </c>
      <c r="F138" s="19"/>
      <c r="G138" s="47">
        <f>G139+G141+G143+G145+G147</f>
        <v>3141.4</v>
      </c>
      <c r="H138" s="45"/>
      <c r="I138" s="41"/>
      <c r="J138" s="41"/>
    </row>
    <row r="139" spans="1:8" ht="51.75" customHeight="1">
      <c r="A139" s="24" t="s">
        <v>224</v>
      </c>
      <c r="B139" s="20" t="s">
        <v>16</v>
      </c>
      <c r="C139" s="20" t="s">
        <v>52</v>
      </c>
      <c r="D139" s="20" t="s">
        <v>47</v>
      </c>
      <c r="E139" s="20" t="s">
        <v>161</v>
      </c>
      <c r="F139" s="20" t="s">
        <v>14</v>
      </c>
      <c r="G139" s="17">
        <f>G140</f>
        <v>852.4</v>
      </c>
      <c r="H139" s="46"/>
    </row>
    <row r="140" spans="1:7" ht="46.5">
      <c r="A140" s="24" t="s">
        <v>23</v>
      </c>
      <c r="B140" s="20" t="s">
        <v>16</v>
      </c>
      <c r="C140" s="20" t="s">
        <v>52</v>
      </c>
      <c r="D140" s="20" t="s">
        <v>47</v>
      </c>
      <c r="E140" s="20" t="s">
        <v>161</v>
      </c>
      <c r="F140" s="20" t="s">
        <v>24</v>
      </c>
      <c r="G140" s="17">
        <f>840+127.4-15-100</f>
        <v>852.4</v>
      </c>
    </row>
    <row r="141" spans="1:7" ht="46.5">
      <c r="A141" s="24" t="s">
        <v>262</v>
      </c>
      <c r="B141" s="20" t="s">
        <v>16</v>
      </c>
      <c r="C141" s="20" t="s">
        <v>52</v>
      </c>
      <c r="D141" s="20" t="s">
        <v>47</v>
      </c>
      <c r="E141" s="20" t="s">
        <v>261</v>
      </c>
      <c r="F141" s="20"/>
      <c r="G141" s="17">
        <f>G142</f>
        <v>2289</v>
      </c>
    </row>
    <row r="142" spans="1:7" ht="46.5">
      <c r="A142" s="24" t="s">
        <v>23</v>
      </c>
      <c r="B142" s="20" t="s">
        <v>16</v>
      </c>
      <c r="C142" s="20" t="s">
        <v>52</v>
      </c>
      <c r="D142" s="20" t="s">
        <v>47</v>
      </c>
      <c r="E142" s="20" t="s">
        <v>261</v>
      </c>
      <c r="F142" s="20" t="s">
        <v>24</v>
      </c>
      <c r="G142" s="17">
        <v>2289</v>
      </c>
    </row>
    <row r="143" spans="1:7" ht="78">
      <c r="A143" s="24" t="s">
        <v>225</v>
      </c>
      <c r="B143" s="20" t="s">
        <v>16</v>
      </c>
      <c r="C143" s="20" t="s">
        <v>52</v>
      </c>
      <c r="D143" s="20" t="s">
        <v>47</v>
      </c>
      <c r="E143" s="20" t="s">
        <v>162</v>
      </c>
      <c r="F143" s="20"/>
      <c r="G143" s="48">
        <f>G144</f>
        <v>0</v>
      </c>
    </row>
    <row r="144" spans="1:8" ht="108.75">
      <c r="A144" s="24" t="s">
        <v>23</v>
      </c>
      <c r="B144" s="20" t="s">
        <v>16</v>
      </c>
      <c r="C144" s="20" t="s">
        <v>52</v>
      </c>
      <c r="D144" s="20" t="s">
        <v>47</v>
      </c>
      <c r="E144" s="20" t="s">
        <v>162</v>
      </c>
      <c r="F144" s="20" t="s">
        <v>24</v>
      </c>
      <c r="G144" s="48">
        <f>295-295</f>
        <v>0</v>
      </c>
      <c r="H144" s="45" t="s">
        <v>302</v>
      </c>
    </row>
    <row r="145" spans="1:7" ht="78">
      <c r="A145" s="24" t="s">
        <v>226</v>
      </c>
      <c r="B145" s="20" t="s">
        <v>16</v>
      </c>
      <c r="C145" s="20" t="s">
        <v>52</v>
      </c>
      <c r="D145" s="20" t="s">
        <v>47</v>
      </c>
      <c r="E145" s="20" t="s">
        <v>163</v>
      </c>
      <c r="F145" s="20"/>
      <c r="G145" s="48">
        <f>G146</f>
        <v>0</v>
      </c>
    </row>
    <row r="146" spans="1:8" ht="124.5">
      <c r="A146" s="24" t="s">
        <v>23</v>
      </c>
      <c r="B146" s="20" t="s">
        <v>16</v>
      </c>
      <c r="C146" s="20" t="s">
        <v>52</v>
      </c>
      <c r="D146" s="20" t="s">
        <v>47</v>
      </c>
      <c r="E146" s="20" t="s">
        <v>163</v>
      </c>
      <c r="F146" s="20" t="s">
        <v>24</v>
      </c>
      <c r="G146" s="48">
        <f>299-299</f>
        <v>0</v>
      </c>
      <c r="H146" s="45" t="s">
        <v>298</v>
      </c>
    </row>
    <row r="147" spans="1:7" ht="62.25">
      <c r="A147" s="24" t="s">
        <v>97</v>
      </c>
      <c r="B147" s="20" t="s">
        <v>16</v>
      </c>
      <c r="C147" s="20" t="s">
        <v>52</v>
      </c>
      <c r="D147" s="20" t="s">
        <v>47</v>
      </c>
      <c r="E147" s="20" t="s">
        <v>164</v>
      </c>
      <c r="F147" s="20"/>
      <c r="G147" s="17">
        <f>G148</f>
        <v>0</v>
      </c>
    </row>
    <row r="148" spans="1:7" ht="54.75" customHeight="1">
      <c r="A148" s="24" t="s">
        <v>23</v>
      </c>
      <c r="B148" s="20" t="s">
        <v>16</v>
      </c>
      <c r="C148" s="20" t="s">
        <v>52</v>
      </c>
      <c r="D148" s="20" t="s">
        <v>47</v>
      </c>
      <c r="E148" s="20" t="s">
        <v>164</v>
      </c>
      <c r="F148" s="20" t="s">
        <v>24</v>
      </c>
      <c r="G148" s="17">
        <f>240-240</f>
        <v>0</v>
      </c>
    </row>
    <row r="149" spans="1:10" s="10" customFormat="1" ht="18" customHeight="1">
      <c r="A149" s="18" t="s">
        <v>57</v>
      </c>
      <c r="B149" s="19" t="s">
        <v>16</v>
      </c>
      <c r="C149" s="19" t="s">
        <v>52</v>
      </c>
      <c r="D149" s="19" t="s">
        <v>20</v>
      </c>
      <c r="E149" s="19" t="s">
        <v>14</v>
      </c>
      <c r="F149" s="2" t="s">
        <v>14</v>
      </c>
      <c r="G149" s="47">
        <f>G150</f>
        <v>3703</v>
      </c>
      <c r="H149" s="45"/>
      <c r="I149" s="41"/>
      <c r="J149" s="41"/>
    </row>
    <row r="150" spans="1:10" s="10" customFormat="1" ht="46.5">
      <c r="A150" s="18" t="s">
        <v>216</v>
      </c>
      <c r="B150" s="19" t="s">
        <v>16</v>
      </c>
      <c r="C150" s="19" t="s">
        <v>52</v>
      </c>
      <c r="D150" s="19" t="s">
        <v>20</v>
      </c>
      <c r="E150" s="19" t="s">
        <v>125</v>
      </c>
      <c r="F150" s="2"/>
      <c r="G150" s="47">
        <f>G151+G160+G166+G174</f>
        <v>3703</v>
      </c>
      <c r="H150" s="45"/>
      <c r="I150" s="41"/>
      <c r="J150" s="41"/>
    </row>
    <row r="151" spans="1:10" s="10" customFormat="1" ht="62.25">
      <c r="A151" s="18" t="s">
        <v>281</v>
      </c>
      <c r="B151" s="19" t="s">
        <v>16</v>
      </c>
      <c r="C151" s="19" t="s">
        <v>52</v>
      </c>
      <c r="D151" s="19" t="s">
        <v>20</v>
      </c>
      <c r="E151" s="19" t="s">
        <v>165</v>
      </c>
      <c r="F151" s="2"/>
      <c r="G151" s="47">
        <f>G152+G157</f>
        <v>1121</v>
      </c>
      <c r="H151" s="45"/>
      <c r="I151" s="41"/>
      <c r="J151" s="41"/>
    </row>
    <row r="152" spans="1:10" s="10" customFormat="1" ht="62.25">
      <c r="A152" s="36" t="s">
        <v>154</v>
      </c>
      <c r="B152" s="19" t="s">
        <v>16</v>
      </c>
      <c r="C152" s="19" t="s">
        <v>52</v>
      </c>
      <c r="D152" s="19" t="s">
        <v>20</v>
      </c>
      <c r="E152" s="19" t="s">
        <v>167</v>
      </c>
      <c r="F152" s="2"/>
      <c r="G152" s="21">
        <f>G153+G155</f>
        <v>1121</v>
      </c>
      <c r="H152" s="45"/>
      <c r="I152" s="41"/>
      <c r="J152" s="41"/>
    </row>
    <row r="153" spans="1:10" s="10" customFormat="1" ht="124.5">
      <c r="A153" s="35" t="s">
        <v>255</v>
      </c>
      <c r="B153" s="28" t="s">
        <v>16</v>
      </c>
      <c r="C153" s="20" t="s">
        <v>52</v>
      </c>
      <c r="D153" s="20" t="s">
        <v>20</v>
      </c>
      <c r="E153" s="20" t="s">
        <v>254</v>
      </c>
      <c r="F153" s="3"/>
      <c r="G153" s="17">
        <f>G154</f>
        <v>1087</v>
      </c>
      <c r="H153" s="45"/>
      <c r="I153" s="41"/>
      <c r="J153" s="41"/>
    </row>
    <row r="154" spans="1:10" s="10" customFormat="1" ht="46.5">
      <c r="A154" s="35" t="s">
        <v>23</v>
      </c>
      <c r="B154" s="28" t="s">
        <v>16</v>
      </c>
      <c r="C154" s="20" t="s">
        <v>52</v>
      </c>
      <c r="D154" s="20" t="s">
        <v>20</v>
      </c>
      <c r="E154" s="20" t="s">
        <v>254</v>
      </c>
      <c r="F154" s="3" t="s">
        <v>24</v>
      </c>
      <c r="G154" s="17">
        <v>1087</v>
      </c>
      <c r="H154" s="45"/>
      <c r="I154" s="41"/>
      <c r="J154" s="41"/>
    </row>
    <row r="155" spans="1:10" s="10" customFormat="1" ht="145.5" customHeight="1">
      <c r="A155" s="24" t="s">
        <v>169</v>
      </c>
      <c r="B155" s="28" t="s">
        <v>16</v>
      </c>
      <c r="C155" s="20" t="s">
        <v>52</v>
      </c>
      <c r="D155" s="20" t="s">
        <v>20</v>
      </c>
      <c r="E155" s="20" t="s">
        <v>168</v>
      </c>
      <c r="F155" s="3"/>
      <c r="G155" s="17">
        <f>G156</f>
        <v>34</v>
      </c>
      <c r="H155" s="45"/>
      <c r="I155" s="41"/>
      <c r="J155" s="41"/>
    </row>
    <row r="156" spans="1:10" s="10" customFormat="1" ht="46.5">
      <c r="A156" s="24" t="s">
        <v>23</v>
      </c>
      <c r="B156" s="20" t="s">
        <v>16</v>
      </c>
      <c r="C156" s="20" t="s">
        <v>52</v>
      </c>
      <c r="D156" s="20" t="s">
        <v>20</v>
      </c>
      <c r="E156" s="20" t="s">
        <v>168</v>
      </c>
      <c r="F156" s="3" t="s">
        <v>24</v>
      </c>
      <c r="G156" s="17">
        <v>34</v>
      </c>
      <c r="H156" s="45"/>
      <c r="I156" s="41"/>
      <c r="J156" s="41"/>
    </row>
    <row r="157" spans="1:10" s="10" customFormat="1" ht="30.75">
      <c r="A157" s="18" t="s">
        <v>227</v>
      </c>
      <c r="B157" s="19" t="s">
        <v>16</v>
      </c>
      <c r="C157" s="19" t="s">
        <v>52</v>
      </c>
      <c r="D157" s="19" t="s">
        <v>20</v>
      </c>
      <c r="E157" s="19" t="s">
        <v>170</v>
      </c>
      <c r="F157" s="2"/>
      <c r="G157" s="47">
        <f>G158</f>
        <v>0</v>
      </c>
      <c r="H157" s="45"/>
      <c r="I157" s="41"/>
      <c r="J157" s="41"/>
    </row>
    <row r="158" spans="1:10" s="10" customFormat="1" ht="156">
      <c r="A158" s="18" t="s">
        <v>169</v>
      </c>
      <c r="B158" s="19" t="s">
        <v>16</v>
      </c>
      <c r="C158" s="19" t="s">
        <v>52</v>
      </c>
      <c r="D158" s="19" t="s">
        <v>20</v>
      </c>
      <c r="E158" s="19" t="s">
        <v>171</v>
      </c>
      <c r="F158" s="2"/>
      <c r="G158" s="47">
        <f>G159</f>
        <v>0</v>
      </c>
      <c r="H158" s="45"/>
      <c r="I158" s="41"/>
      <c r="J158" s="41"/>
    </row>
    <row r="159" spans="1:10" s="10" customFormat="1" ht="46.5">
      <c r="A159" s="18" t="s">
        <v>23</v>
      </c>
      <c r="B159" s="19" t="s">
        <v>16</v>
      </c>
      <c r="C159" s="19" t="s">
        <v>52</v>
      </c>
      <c r="D159" s="19" t="s">
        <v>20</v>
      </c>
      <c r="E159" s="19" t="s">
        <v>171</v>
      </c>
      <c r="F159" s="2" t="s">
        <v>24</v>
      </c>
      <c r="G159" s="47">
        <f>20.3-20.3</f>
        <v>0</v>
      </c>
      <c r="H159" s="45" t="s">
        <v>293</v>
      </c>
      <c r="I159" s="41"/>
      <c r="J159" s="41"/>
    </row>
    <row r="160" spans="1:10" s="10" customFormat="1" ht="46.5">
      <c r="A160" s="18" t="s">
        <v>166</v>
      </c>
      <c r="B160" s="19" t="s">
        <v>16</v>
      </c>
      <c r="C160" s="19" t="s">
        <v>52</v>
      </c>
      <c r="D160" s="19" t="s">
        <v>20</v>
      </c>
      <c r="E160" s="19" t="s">
        <v>135</v>
      </c>
      <c r="F160" s="2"/>
      <c r="G160" s="21">
        <f>G161</f>
        <v>650</v>
      </c>
      <c r="H160" s="45"/>
      <c r="I160" s="41"/>
      <c r="J160" s="41"/>
    </row>
    <row r="161" spans="1:10" s="10" customFormat="1" ht="62.25">
      <c r="A161" s="36" t="s">
        <v>154</v>
      </c>
      <c r="B161" s="19" t="s">
        <v>16</v>
      </c>
      <c r="C161" s="19" t="s">
        <v>52</v>
      </c>
      <c r="D161" s="19" t="s">
        <v>20</v>
      </c>
      <c r="E161" s="19" t="s">
        <v>136</v>
      </c>
      <c r="F161" s="2"/>
      <c r="G161" s="21">
        <f>G162+G164</f>
        <v>650</v>
      </c>
      <c r="H161" s="45"/>
      <c r="I161" s="41"/>
      <c r="J161" s="41"/>
    </row>
    <row r="162" spans="1:10" s="10" customFormat="1" ht="93">
      <c r="A162" s="35" t="s">
        <v>250</v>
      </c>
      <c r="B162" s="28" t="s">
        <v>16</v>
      </c>
      <c r="C162" s="20" t="s">
        <v>52</v>
      </c>
      <c r="D162" s="20" t="s">
        <v>20</v>
      </c>
      <c r="E162" s="20" t="s">
        <v>251</v>
      </c>
      <c r="F162" s="3"/>
      <c r="G162" s="17">
        <f>G163</f>
        <v>498.8</v>
      </c>
      <c r="H162" s="45"/>
      <c r="I162" s="41"/>
      <c r="J162" s="41"/>
    </row>
    <row r="163" spans="1:10" s="10" customFormat="1" ht="46.5">
      <c r="A163" s="35" t="s">
        <v>23</v>
      </c>
      <c r="B163" s="28" t="s">
        <v>16</v>
      </c>
      <c r="C163" s="20" t="s">
        <v>52</v>
      </c>
      <c r="D163" s="20" t="s">
        <v>20</v>
      </c>
      <c r="E163" s="20" t="s">
        <v>251</v>
      </c>
      <c r="F163" s="3" t="s">
        <v>24</v>
      </c>
      <c r="G163" s="17">
        <v>498.8</v>
      </c>
      <c r="H163" s="45"/>
      <c r="I163" s="41"/>
      <c r="J163" s="41"/>
    </row>
    <row r="164" spans="1:10" s="10" customFormat="1" ht="108.75">
      <c r="A164" s="24" t="s">
        <v>151</v>
      </c>
      <c r="B164" s="28" t="s">
        <v>16</v>
      </c>
      <c r="C164" s="20" t="s">
        <v>52</v>
      </c>
      <c r="D164" s="20" t="s">
        <v>20</v>
      </c>
      <c r="E164" s="20" t="s">
        <v>137</v>
      </c>
      <c r="F164" s="3"/>
      <c r="G164" s="17">
        <f>G165</f>
        <v>151.2</v>
      </c>
      <c r="H164" s="45"/>
      <c r="I164" s="41"/>
      <c r="J164" s="41"/>
    </row>
    <row r="165" spans="1:10" s="10" customFormat="1" ht="46.5">
      <c r="A165" s="24" t="s">
        <v>23</v>
      </c>
      <c r="B165" s="20" t="s">
        <v>16</v>
      </c>
      <c r="C165" s="20" t="s">
        <v>52</v>
      </c>
      <c r="D165" s="20" t="s">
        <v>20</v>
      </c>
      <c r="E165" s="20" t="s">
        <v>137</v>
      </c>
      <c r="F165" s="3" t="s">
        <v>24</v>
      </c>
      <c r="G165" s="17">
        <v>151.2</v>
      </c>
      <c r="H165" s="45"/>
      <c r="I165" s="41"/>
      <c r="J165" s="41"/>
    </row>
    <row r="166" spans="1:10" s="10" customFormat="1" ht="62.25">
      <c r="A166" s="18" t="s">
        <v>175</v>
      </c>
      <c r="B166" s="19" t="s">
        <v>16</v>
      </c>
      <c r="C166" s="19" t="s">
        <v>52</v>
      </c>
      <c r="D166" s="19" t="s">
        <v>20</v>
      </c>
      <c r="E166" s="19" t="s">
        <v>176</v>
      </c>
      <c r="F166" s="2"/>
      <c r="G166" s="47">
        <f>G167</f>
        <v>592.5</v>
      </c>
      <c r="H166" s="45"/>
      <c r="I166" s="41"/>
      <c r="J166" s="41"/>
    </row>
    <row r="167" spans="1:10" s="10" customFormat="1" ht="46.5">
      <c r="A167" s="36" t="s">
        <v>178</v>
      </c>
      <c r="B167" s="19" t="s">
        <v>16</v>
      </c>
      <c r="C167" s="19" t="s">
        <v>52</v>
      </c>
      <c r="D167" s="19" t="s">
        <v>20</v>
      </c>
      <c r="E167" s="19" t="s">
        <v>177</v>
      </c>
      <c r="F167" s="2"/>
      <c r="G167" s="47">
        <f>G168+G170+G172</f>
        <v>592.5</v>
      </c>
      <c r="H167" s="45"/>
      <c r="I167" s="41"/>
      <c r="J167" s="41"/>
    </row>
    <row r="168" spans="1:10" s="10" customFormat="1" ht="30.75">
      <c r="A168" s="35" t="s">
        <v>292</v>
      </c>
      <c r="B168" s="28" t="s">
        <v>16</v>
      </c>
      <c r="C168" s="20" t="s">
        <v>52</v>
      </c>
      <c r="D168" s="20" t="s">
        <v>20</v>
      </c>
      <c r="E168" s="20" t="s">
        <v>291</v>
      </c>
      <c r="F168" s="2"/>
      <c r="G168" s="47">
        <f>G169</f>
        <v>83.2</v>
      </c>
      <c r="H168" s="45"/>
      <c r="I168" s="41"/>
      <c r="J168" s="41"/>
    </row>
    <row r="169" spans="1:10" s="10" customFormat="1" ht="78">
      <c r="A169" s="35" t="s">
        <v>23</v>
      </c>
      <c r="B169" s="28" t="s">
        <v>16</v>
      </c>
      <c r="C169" s="20" t="s">
        <v>52</v>
      </c>
      <c r="D169" s="20" t="s">
        <v>20</v>
      </c>
      <c r="E169" s="20" t="s">
        <v>291</v>
      </c>
      <c r="F169" s="3" t="s">
        <v>24</v>
      </c>
      <c r="G169" s="48">
        <v>83.2</v>
      </c>
      <c r="H169" s="45" t="s">
        <v>303</v>
      </c>
      <c r="I169" s="41"/>
      <c r="J169" s="41"/>
    </row>
    <row r="170" spans="1:10" s="10" customFormat="1" ht="46.5">
      <c r="A170" s="35" t="s">
        <v>253</v>
      </c>
      <c r="B170" s="28" t="s">
        <v>16</v>
      </c>
      <c r="C170" s="20" t="s">
        <v>52</v>
      </c>
      <c r="D170" s="20" t="s">
        <v>20</v>
      </c>
      <c r="E170" s="20" t="s">
        <v>252</v>
      </c>
      <c r="F170" s="3"/>
      <c r="G170" s="17">
        <f>G171</f>
        <v>359.3</v>
      </c>
      <c r="H170" s="45"/>
      <c r="I170" s="41"/>
      <c r="J170" s="41"/>
    </row>
    <row r="171" spans="1:10" s="10" customFormat="1" ht="46.5">
      <c r="A171" s="35" t="s">
        <v>23</v>
      </c>
      <c r="B171" s="28" t="s">
        <v>16</v>
      </c>
      <c r="C171" s="20" t="s">
        <v>52</v>
      </c>
      <c r="D171" s="20" t="s">
        <v>20</v>
      </c>
      <c r="E171" s="20" t="s">
        <v>252</v>
      </c>
      <c r="F171" s="3" t="s">
        <v>24</v>
      </c>
      <c r="G171" s="17">
        <v>359.3</v>
      </c>
      <c r="H171" s="45"/>
      <c r="I171" s="41"/>
      <c r="J171" s="41"/>
    </row>
    <row r="172" spans="1:10" s="10" customFormat="1" ht="17.25">
      <c r="A172" s="24" t="s">
        <v>190</v>
      </c>
      <c r="B172" s="28" t="s">
        <v>16</v>
      </c>
      <c r="C172" s="20" t="s">
        <v>52</v>
      </c>
      <c r="D172" s="20" t="s">
        <v>20</v>
      </c>
      <c r="E172" s="20" t="s">
        <v>179</v>
      </c>
      <c r="F172" s="3"/>
      <c r="G172" s="17">
        <f>G173</f>
        <v>150</v>
      </c>
      <c r="H172" s="45"/>
      <c r="I172" s="41"/>
      <c r="J172" s="41"/>
    </row>
    <row r="173" spans="1:10" s="10" customFormat="1" ht="46.5">
      <c r="A173" s="24" t="s">
        <v>23</v>
      </c>
      <c r="B173" s="20" t="s">
        <v>16</v>
      </c>
      <c r="C173" s="20" t="s">
        <v>52</v>
      </c>
      <c r="D173" s="20" t="s">
        <v>20</v>
      </c>
      <c r="E173" s="20" t="s">
        <v>179</v>
      </c>
      <c r="F173" s="3" t="s">
        <v>24</v>
      </c>
      <c r="G173" s="17">
        <v>150</v>
      </c>
      <c r="H173" s="45"/>
      <c r="I173" s="41"/>
      <c r="J173" s="41"/>
    </row>
    <row r="174" spans="1:10" s="10" customFormat="1" ht="46.5">
      <c r="A174" s="18" t="s">
        <v>172</v>
      </c>
      <c r="B174" s="19" t="s">
        <v>16</v>
      </c>
      <c r="C174" s="19" t="s">
        <v>52</v>
      </c>
      <c r="D174" s="19" t="s">
        <v>20</v>
      </c>
      <c r="E174" s="19" t="s">
        <v>143</v>
      </c>
      <c r="F174" s="2"/>
      <c r="G174" s="47">
        <f>G175+G179</f>
        <v>1339.5</v>
      </c>
      <c r="H174" s="45"/>
      <c r="I174" s="41"/>
      <c r="J174" s="41"/>
    </row>
    <row r="175" spans="1:10" s="10" customFormat="1" ht="68.25" customHeight="1">
      <c r="A175" s="18" t="s">
        <v>228</v>
      </c>
      <c r="B175" s="19" t="s">
        <v>16</v>
      </c>
      <c r="C175" s="19" t="s">
        <v>52</v>
      </c>
      <c r="D175" s="19" t="s">
        <v>20</v>
      </c>
      <c r="E175" s="19" t="s">
        <v>144</v>
      </c>
      <c r="F175" s="2"/>
      <c r="G175" s="47">
        <f>G176</f>
        <v>716.7</v>
      </c>
      <c r="H175" s="45"/>
      <c r="I175" s="41"/>
      <c r="J175" s="41"/>
    </row>
    <row r="176" spans="1:7" ht="18">
      <c r="A176" s="24" t="s">
        <v>229</v>
      </c>
      <c r="B176" s="20" t="s">
        <v>16</v>
      </c>
      <c r="C176" s="20" t="s">
        <v>52</v>
      </c>
      <c r="D176" s="20" t="s">
        <v>20</v>
      </c>
      <c r="E176" s="20" t="s">
        <v>145</v>
      </c>
      <c r="F176" s="3" t="s">
        <v>14</v>
      </c>
      <c r="G176" s="48">
        <f>G177+G178</f>
        <v>716.7</v>
      </c>
    </row>
    <row r="177" spans="1:8" ht="46.5">
      <c r="A177" s="24" t="s">
        <v>23</v>
      </c>
      <c r="B177" s="20" t="s">
        <v>16</v>
      </c>
      <c r="C177" s="20" t="s">
        <v>52</v>
      </c>
      <c r="D177" s="20" t="s">
        <v>20</v>
      </c>
      <c r="E177" s="20" t="s">
        <v>145</v>
      </c>
      <c r="F177" s="3" t="s">
        <v>24</v>
      </c>
      <c r="G177" s="48">
        <f>741.7+15-50</f>
        <v>706.7</v>
      </c>
      <c r="H177" s="45" t="s">
        <v>294</v>
      </c>
    </row>
    <row r="178" spans="1:7" ht="18">
      <c r="A178" s="24" t="s">
        <v>33</v>
      </c>
      <c r="B178" s="20" t="s">
        <v>16</v>
      </c>
      <c r="C178" s="20" t="s">
        <v>52</v>
      </c>
      <c r="D178" s="20" t="s">
        <v>20</v>
      </c>
      <c r="E178" s="20" t="s">
        <v>145</v>
      </c>
      <c r="F178" s="3" t="s">
        <v>34</v>
      </c>
      <c r="G178" s="17">
        <f>8.1+0.2+1.7</f>
        <v>9.999999999999998</v>
      </c>
    </row>
    <row r="179" spans="1:7" ht="78">
      <c r="A179" s="18" t="s">
        <v>173</v>
      </c>
      <c r="B179" s="19" t="s">
        <v>16</v>
      </c>
      <c r="C179" s="19" t="s">
        <v>52</v>
      </c>
      <c r="D179" s="19" t="s">
        <v>20</v>
      </c>
      <c r="E179" s="19" t="s">
        <v>147</v>
      </c>
      <c r="F179" s="2"/>
      <c r="G179" s="47">
        <f>G180+G182+G184</f>
        <v>622.8</v>
      </c>
    </row>
    <row r="180" spans="1:7" ht="18">
      <c r="A180" s="24" t="s">
        <v>174</v>
      </c>
      <c r="B180" s="20" t="s">
        <v>16</v>
      </c>
      <c r="C180" s="20" t="s">
        <v>52</v>
      </c>
      <c r="D180" s="20" t="s">
        <v>20</v>
      </c>
      <c r="E180" s="20" t="s">
        <v>146</v>
      </c>
      <c r="F180" s="20" t="s">
        <v>14</v>
      </c>
      <c r="G180" s="17">
        <f>G181</f>
        <v>130</v>
      </c>
    </row>
    <row r="181" spans="1:7" ht="46.5">
      <c r="A181" s="24" t="s">
        <v>23</v>
      </c>
      <c r="B181" s="20" t="s">
        <v>16</v>
      </c>
      <c r="C181" s="20" t="s">
        <v>52</v>
      </c>
      <c r="D181" s="20" t="s">
        <v>20</v>
      </c>
      <c r="E181" s="20" t="s">
        <v>146</v>
      </c>
      <c r="F181" s="20" t="s">
        <v>24</v>
      </c>
      <c r="G181" s="17">
        <v>130</v>
      </c>
    </row>
    <row r="182" spans="1:7" ht="30.75">
      <c r="A182" s="24" t="s">
        <v>58</v>
      </c>
      <c r="B182" s="20" t="s">
        <v>16</v>
      </c>
      <c r="C182" s="20" t="s">
        <v>52</v>
      </c>
      <c r="D182" s="20" t="s">
        <v>20</v>
      </c>
      <c r="E182" s="20" t="s">
        <v>148</v>
      </c>
      <c r="F182" s="3" t="s">
        <v>14</v>
      </c>
      <c r="G182" s="48">
        <f>G183</f>
        <v>36.5</v>
      </c>
    </row>
    <row r="183" spans="1:8" ht="46.5">
      <c r="A183" s="24" t="s">
        <v>23</v>
      </c>
      <c r="B183" s="20" t="s">
        <v>16</v>
      </c>
      <c r="C183" s="20" t="s">
        <v>52</v>
      </c>
      <c r="D183" s="20" t="s">
        <v>20</v>
      </c>
      <c r="E183" s="20" t="s">
        <v>148</v>
      </c>
      <c r="F183" s="3" t="s">
        <v>24</v>
      </c>
      <c r="G183" s="48">
        <f>58-20-1.5</f>
        <v>36.5</v>
      </c>
      <c r="H183" s="45" t="s">
        <v>295</v>
      </c>
    </row>
    <row r="184" spans="1:7" ht="30.75">
      <c r="A184" s="24" t="s">
        <v>59</v>
      </c>
      <c r="B184" s="20" t="s">
        <v>16</v>
      </c>
      <c r="C184" s="20" t="s">
        <v>52</v>
      </c>
      <c r="D184" s="20" t="s">
        <v>20</v>
      </c>
      <c r="E184" s="20" t="s">
        <v>149</v>
      </c>
      <c r="F184" s="3" t="s">
        <v>14</v>
      </c>
      <c r="G184" s="48">
        <f>G185</f>
        <v>456.3</v>
      </c>
    </row>
    <row r="185" spans="1:8" ht="46.5">
      <c r="A185" s="24" t="s">
        <v>23</v>
      </c>
      <c r="B185" s="20" t="s">
        <v>16</v>
      </c>
      <c r="C185" s="20" t="s">
        <v>52</v>
      </c>
      <c r="D185" s="20" t="s">
        <v>20</v>
      </c>
      <c r="E185" s="20" t="s">
        <v>149</v>
      </c>
      <c r="F185" s="3" t="s">
        <v>24</v>
      </c>
      <c r="G185" s="48">
        <f>334+120+2.3</f>
        <v>456.3</v>
      </c>
      <c r="H185" s="45" t="s">
        <v>296</v>
      </c>
    </row>
    <row r="186" spans="1:10" s="10" customFormat="1" ht="30.75">
      <c r="A186" s="18" t="s">
        <v>60</v>
      </c>
      <c r="B186" s="19" t="s">
        <v>16</v>
      </c>
      <c r="C186" s="19" t="s">
        <v>61</v>
      </c>
      <c r="D186" s="19" t="s">
        <v>14</v>
      </c>
      <c r="E186" s="19" t="s">
        <v>14</v>
      </c>
      <c r="F186" s="2" t="s">
        <v>14</v>
      </c>
      <c r="G186" s="21">
        <f>G187</f>
        <v>16486.3</v>
      </c>
      <c r="H186" s="45"/>
      <c r="I186" s="41"/>
      <c r="J186" s="41"/>
    </row>
    <row r="187" spans="1:10" s="10" customFormat="1" ht="17.25">
      <c r="A187" s="18" t="s">
        <v>62</v>
      </c>
      <c r="B187" s="19" t="s">
        <v>16</v>
      </c>
      <c r="C187" s="19" t="s">
        <v>61</v>
      </c>
      <c r="D187" s="19" t="s">
        <v>18</v>
      </c>
      <c r="E187" s="19" t="s">
        <v>14</v>
      </c>
      <c r="F187" s="2" t="s">
        <v>14</v>
      </c>
      <c r="G187" s="21">
        <f>G189</f>
        <v>16486.3</v>
      </c>
      <c r="H187" s="45"/>
      <c r="I187" s="41"/>
      <c r="J187" s="41"/>
    </row>
    <row r="188" spans="1:10" s="10" customFormat="1" ht="46.5">
      <c r="A188" s="18" t="s">
        <v>216</v>
      </c>
      <c r="B188" s="19" t="s">
        <v>16</v>
      </c>
      <c r="C188" s="19" t="s">
        <v>61</v>
      </c>
      <c r="D188" s="19" t="s">
        <v>18</v>
      </c>
      <c r="E188" s="19" t="s">
        <v>125</v>
      </c>
      <c r="F188" s="2"/>
      <c r="G188" s="21">
        <f>G189</f>
        <v>16486.3</v>
      </c>
      <c r="H188" s="45"/>
      <c r="I188" s="41"/>
      <c r="J188" s="41"/>
    </row>
    <row r="189" spans="1:10" s="10" customFormat="1" ht="46.5">
      <c r="A189" s="18" t="s">
        <v>180</v>
      </c>
      <c r="B189" s="19" t="s">
        <v>16</v>
      </c>
      <c r="C189" s="19" t="s">
        <v>61</v>
      </c>
      <c r="D189" s="19" t="s">
        <v>18</v>
      </c>
      <c r="E189" s="19" t="s">
        <v>181</v>
      </c>
      <c r="F189" s="2"/>
      <c r="G189" s="21">
        <f>G190+G197+G200</f>
        <v>16486.3</v>
      </c>
      <c r="H189" s="45"/>
      <c r="I189" s="41"/>
      <c r="J189" s="41"/>
    </row>
    <row r="190" spans="1:10" s="10" customFormat="1" ht="62.25">
      <c r="A190" s="18" t="s">
        <v>230</v>
      </c>
      <c r="B190" s="19" t="s">
        <v>16</v>
      </c>
      <c r="C190" s="19" t="s">
        <v>61</v>
      </c>
      <c r="D190" s="19" t="s">
        <v>18</v>
      </c>
      <c r="E190" s="19" t="s">
        <v>182</v>
      </c>
      <c r="F190" s="2"/>
      <c r="G190" s="21">
        <f>G191+G193+G195</f>
        <v>9490.5</v>
      </c>
      <c r="H190" s="45"/>
      <c r="I190" s="41"/>
      <c r="J190" s="41"/>
    </row>
    <row r="191" spans="1:7" ht="51.75" customHeight="1">
      <c r="A191" s="24" t="s">
        <v>235</v>
      </c>
      <c r="B191" s="20" t="s">
        <v>16</v>
      </c>
      <c r="C191" s="20" t="s">
        <v>61</v>
      </c>
      <c r="D191" s="20" t="s">
        <v>18</v>
      </c>
      <c r="E191" s="20" t="s">
        <v>237</v>
      </c>
      <c r="F191" s="3" t="s">
        <v>14</v>
      </c>
      <c r="G191" s="17">
        <f>G192</f>
        <v>7128.5</v>
      </c>
    </row>
    <row r="192" spans="1:7" ht="62.25">
      <c r="A192" s="24" t="s">
        <v>63</v>
      </c>
      <c r="B192" s="20" t="s">
        <v>16</v>
      </c>
      <c r="C192" s="20" t="s">
        <v>61</v>
      </c>
      <c r="D192" s="20" t="s">
        <v>18</v>
      </c>
      <c r="E192" s="20" t="s">
        <v>237</v>
      </c>
      <c r="F192" s="3" t="s">
        <v>64</v>
      </c>
      <c r="G192" s="17">
        <v>7128.5</v>
      </c>
    </row>
    <row r="193" spans="1:7" ht="93">
      <c r="A193" s="24" t="s">
        <v>231</v>
      </c>
      <c r="B193" s="20" t="s">
        <v>16</v>
      </c>
      <c r="C193" s="20" t="s">
        <v>61</v>
      </c>
      <c r="D193" s="20" t="s">
        <v>18</v>
      </c>
      <c r="E193" s="20" t="s">
        <v>183</v>
      </c>
      <c r="F193" s="3"/>
      <c r="G193" s="17">
        <f>G194</f>
        <v>1181</v>
      </c>
    </row>
    <row r="194" spans="1:7" ht="62.25">
      <c r="A194" s="24" t="s">
        <v>63</v>
      </c>
      <c r="B194" s="20" t="s">
        <v>16</v>
      </c>
      <c r="C194" s="20" t="s">
        <v>61</v>
      </c>
      <c r="D194" s="20" t="s">
        <v>18</v>
      </c>
      <c r="E194" s="20" t="s">
        <v>183</v>
      </c>
      <c r="F194" s="3" t="s">
        <v>64</v>
      </c>
      <c r="G194" s="17">
        <f>1615.5-434.5</f>
        <v>1181</v>
      </c>
    </row>
    <row r="195" spans="1:7" ht="78">
      <c r="A195" s="24" t="s">
        <v>100</v>
      </c>
      <c r="B195" s="20" t="s">
        <v>16</v>
      </c>
      <c r="C195" s="20" t="s">
        <v>61</v>
      </c>
      <c r="D195" s="20" t="s">
        <v>18</v>
      </c>
      <c r="E195" s="20" t="s">
        <v>184</v>
      </c>
      <c r="F195" s="3"/>
      <c r="G195" s="17">
        <f>G196</f>
        <v>1181</v>
      </c>
    </row>
    <row r="196" spans="1:7" ht="62.25">
      <c r="A196" s="24" t="s">
        <v>63</v>
      </c>
      <c r="B196" s="20" t="s">
        <v>16</v>
      </c>
      <c r="C196" s="20" t="s">
        <v>61</v>
      </c>
      <c r="D196" s="20" t="s">
        <v>18</v>
      </c>
      <c r="E196" s="20" t="s">
        <v>184</v>
      </c>
      <c r="F196" s="3" t="s">
        <v>64</v>
      </c>
      <c r="G196" s="17">
        <f>1615.5-434.5</f>
        <v>1181</v>
      </c>
    </row>
    <row r="197" spans="1:7" ht="46.5">
      <c r="A197" s="18" t="s">
        <v>185</v>
      </c>
      <c r="B197" s="19" t="s">
        <v>16</v>
      </c>
      <c r="C197" s="19" t="s">
        <v>61</v>
      </c>
      <c r="D197" s="19" t="s">
        <v>18</v>
      </c>
      <c r="E197" s="19" t="s">
        <v>186</v>
      </c>
      <c r="F197" s="2"/>
      <c r="G197" s="21">
        <f>G198</f>
        <v>119.9</v>
      </c>
    </row>
    <row r="198" spans="1:7" ht="108.75">
      <c r="A198" s="24" t="s">
        <v>65</v>
      </c>
      <c r="B198" s="20" t="s">
        <v>16</v>
      </c>
      <c r="C198" s="20" t="s">
        <v>61</v>
      </c>
      <c r="D198" s="20" t="s">
        <v>18</v>
      </c>
      <c r="E198" s="20" t="s">
        <v>187</v>
      </c>
      <c r="F198" s="3" t="s">
        <v>14</v>
      </c>
      <c r="G198" s="17">
        <f>G199</f>
        <v>119.9</v>
      </c>
    </row>
    <row r="199" spans="1:7" ht="18">
      <c r="A199" s="24" t="s">
        <v>26</v>
      </c>
      <c r="B199" s="20" t="s">
        <v>16</v>
      </c>
      <c r="C199" s="20" t="s">
        <v>61</v>
      </c>
      <c r="D199" s="20" t="s">
        <v>18</v>
      </c>
      <c r="E199" s="20" t="s">
        <v>187</v>
      </c>
      <c r="F199" s="3" t="s">
        <v>27</v>
      </c>
      <c r="G199" s="17">
        <v>119.9</v>
      </c>
    </row>
    <row r="200" spans="1:7" ht="62.25">
      <c r="A200" s="18" t="s">
        <v>232</v>
      </c>
      <c r="B200" s="19" t="s">
        <v>16</v>
      </c>
      <c r="C200" s="19" t="s">
        <v>61</v>
      </c>
      <c r="D200" s="19" t="s">
        <v>18</v>
      </c>
      <c r="E200" s="19" t="s">
        <v>188</v>
      </c>
      <c r="F200" s="2"/>
      <c r="G200" s="21">
        <f>G201+G203</f>
        <v>6875.9</v>
      </c>
    </row>
    <row r="201" spans="1:7" ht="46.5">
      <c r="A201" s="24" t="s">
        <v>264</v>
      </c>
      <c r="B201" s="20" t="s">
        <v>16</v>
      </c>
      <c r="C201" s="20" t="s">
        <v>61</v>
      </c>
      <c r="D201" s="20" t="s">
        <v>18</v>
      </c>
      <c r="E201" s="20" t="s">
        <v>263</v>
      </c>
      <c r="F201" s="2"/>
      <c r="G201" s="21">
        <f>G202</f>
        <v>6360.9</v>
      </c>
    </row>
    <row r="202" spans="1:7" ht="46.5">
      <c r="A202" s="24" t="s">
        <v>23</v>
      </c>
      <c r="B202" s="20" t="s">
        <v>16</v>
      </c>
      <c r="C202" s="20" t="s">
        <v>61</v>
      </c>
      <c r="D202" s="20" t="s">
        <v>18</v>
      </c>
      <c r="E202" s="20" t="s">
        <v>263</v>
      </c>
      <c r="F202" s="3" t="s">
        <v>24</v>
      </c>
      <c r="G202" s="21">
        <v>6360.9</v>
      </c>
    </row>
    <row r="203" spans="1:7" ht="62.25">
      <c r="A203" s="24" t="s">
        <v>233</v>
      </c>
      <c r="B203" s="20" t="s">
        <v>16</v>
      </c>
      <c r="C203" s="20" t="s">
        <v>61</v>
      </c>
      <c r="D203" s="20" t="s">
        <v>18</v>
      </c>
      <c r="E203" s="20" t="s">
        <v>189</v>
      </c>
      <c r="F203" s="3"/>
      <c r="G203" s="17">
        <f>G204</f>
        <v>515</v>
      </c>
    </row>
    <row r="204" spans="1:7" ht="52.5" customHeight="1">
      <c r="A204" s="24" t="s">
        <v>23</v>
      </c>
      <c r="B204" s="20" t="s">
        <v>16</v>
      </c>
      <c r="C204" s="20" t="s">
        <v>61</v>
      </c>
      <c r="D204" s="20" t="s">
        <v>18</v>
      </c>
      <c r="E204" s="20" t="s">
        <v>189</v>
      </c>
      <c r="F204" s="3" t="s">
        <v>24</v>
      </c>
      <c r="G204" s="17">
        <f>290+225</f>
        <v>515</v>
      </c>
    </row>
    <row r="205" spans="1:10" s="10" customFormat="1" ht="18" customHeight="1">
      <c r="A205" s="18" t="s">
        <v>66</v>
      </c>
      <c r="B205" s="2" t="s">
        <v>16</v>
      </c>
      <c r="C205" s="2" t="s">
        <v>67</v>
      </c>
      <c r="D205" s="2" t="s">
        <v>14</v>
      </c>
      <c r="E205" s="2" t="s">
        <v>14</v>
      </c>
      <c r="F205" s="2" t="s">
        <v>14</v>
      </c>
      <c r="G205" s="47">
        <f>G206+G212</f>
        <v>338</v>
      </c>
      <c r="H205" s="45"/>
      <c r="I205" s="41"/>
      <c r="J205" s="41"/>
    </row>
    <row r="206" spans="1:10" s="10" customFormat="1" ht="17.25">
      <c r="A206" s="18" t="s">
        <v>68</v>
      </c>
      <c r="B206" s="2" t="s">
        <v>16</v>
      </c>
      <c r="C206" s="2" t="s">
        <v>67</v>
      </c>
      <c r="D206" s="2" t="s">
        <v>18</v>
      </c>
      <c r="E206" s="2" t="s">
        <v>14</v>
      </c>
      <c r="F206" s="2" t="s">
        <v>14</v>
      </c>
      <c r="G206" s="21">
        <f>G207</f>
        <v>302</v>
      </c>
      <c r="H206" s="45"/>
      <c r="I206" s="41"/>
      <c r="J206" s="41"/>
    </row>
    <row r="207" spans="1:10" s="10" customFormat="1" ht="62.25">
      <c r="A207" s="18" t="s">
        <v>69</v>
      </c>
      <c r="B207" s="2" t="s">
        <v>16</v>
      </c>
      <c r="C207" s="2" t="s">
        <v>67</v>
      </c>
      <c r="D207" s="2" t="s">
        <v>18</v>
      </c>
      <c r="E207" s="2" t="s">
        <v>70</v>
      </c>
      <c r="F207" s="2"/>
      <c r="G207" s="21">
        <f>G208</f>
        <v>302</v>
      </c>
      <c r="H207" s="45"/>
      <c r="I207" s="41"/>
      <c r="J207" s="41"/>
    </row>
    <row r="208" spans="1:10" s="10" customFormat="1" ht="30.75">
      <c r="A208" s="18" t="s">
        <v>71</v>
      </c>
      <c r="B208" s="2" t="s">
        <v>16</v>
      </c>
      <c r="C208" s="2" t="s">
        <v>67</v>
      </c>
      <c r="D208" s="2" t="s">
        <v>18</v>
      </c>
      <c r="E208" s="2" t="s">
        <v>204</v>
      </c>
      <c r="F208" s="2"/>
      <c r="G208" s="21">
        <f>G209</f>
        <v>302</v>
      </c>
      <c r="H208" s="45"/>
      <c r="I208" s="41"/>
      <c r="J208" s="41"/>
    </row>
    <row r="209" spans="1:10" s="10" customFormat="1" ht="17.25">
      <c r="A209" s="18" t="s">
        <v>194</v>
      </c>
      <c r="B209" s="2" t="s">
        <v>16</v>
      </c>
      <c r="C209" s="2" t="s">
        <v>67</v>
      </c>
      <c r="D209" s="2" t="s">
        <v>18</v>
      </c>
      <c r="E209" s="2" t="s">
        <v>119</v>
      </c>
      <c r="F209" s="2"/>
      <c r="G209" s="21">
        <f>G210</f>
        <v>302</v>
      </c>
      <c r="H209" s="45"/>
      <c r="I209" s="41"/>
      <c r="J209" s="41"/>
    </row>
    <row r="210" spans="1:7" ht="30.75">
      <c r="A210" s="24" t="s">
        <v>72</v>
      </c>
      <c r="B210" s="3" t="s">
        <v>16</v>
      </c>
      <c r="C210" s="3" t="s">
        <v>67</v>
      </c>
      <c r="D210" s="3" t="s">
        <v>18</v>
      </c>
      <c r="E210" s="3" t="s">
        <v>120</v>
      </c>
      <c r="F210" s="3" t="s">
        <v>14</v>
      </c>
      <c r="G210" s="17">
        <f>G211</f>
        <v>302</v>
      </c>
    </row>
    <row r="211" spans="1:7" ht="30.75">
      <c r="A211" s="24" t="s">
        <v>73</v>
      </c>
      <c r="B211" s="3" t="s">
        <v>16</v>
      </c>
      <c r="C211" s="3" t="s">
        <v>67</v>
      </c>
      <c r="D211" s="3" t="s">
        <v>18</v>
      </c>
      <c r="E211" s="3" t="s">
        <v>120</v>
      </c>
      <c r="F211" s="3" t="s">
        <v>74</v>
      </c>
      <c r="G211" s="17">
        <v>302</v>
      </c>
    </row>
    <row r="212" spans="1:7" ht="18">
      <c r="A212" s="18" t="s">
        <v>269</v>
      </c>
      <c r="B212" s="2" t="s">
        <v>16</v>
      </c>
      <c r="C212" s="2" t="s">
        <v>67</v>
      </c>
      <c r="D212" s="2" t="s">
        <v>20</v>
      </c>
      <c r="E212" s="2"/>
      <c r="F212" s="2"/>
      <c r="G212" s="47">
        <f>G213</f>
        <v>36</v>
      </c>
    </row>
    <row r="213" spans="1:7" ht="62.25">
      <c r="A213" s="18" t="s">
        <v>69</v>
      </c>
      <c r="B213" s="2" t="s">
        <v>16</v>
      </c>
      <c r="C213" s="2" t="s">
        <v>67</v>
      </c>
      <c r="D213" s="2" t="s">
        <v>20</v>
      </c>
      <c r="E213" s="2" t="s">
        <v>70</v>
      </c>
      <c r="F213" s="2"/>
      <c r="G213" s="47">
        <f>G214</f>
        <v>36</v>
      </c>
    </row>
    <row r="214" spans="1:7" ht="30.75">
      <c r="A214" s="18" t="s">
        <v>270</v>
      </c>
      <c r="B214" s="2" t="s">
        <v>16</v>
      </c>
      <c r="C214" s="2" t="s">
        <v>67</v>
      </c>
      <c r="D214" s="2" t="s">
        <v>20</v>
      </c>
      <c r="E214" s="2" t="s">
        <v>272</v>
      </c>
      <c r="F214" s="2"/>
      <c r="G214" s="47">
        <f>G215</f>
        <v>36</v>
      </c>
    </row>
    <row r="215" spans="1:7" ht="18">
      <c r="A215" s="18" t="s">
        <v>194</v>
      </c>
      <c r="B215" s="3" t="s">
        <v>16</v>
      </c>
      <c r="C215" s="3" t="s">
        <v>67</v>
      </c>
      <c r="D215" s="3" t="s">
        <v>20</v>
      </c>
      <c r="E215" s="2" t="s">
        <v>273</v>
      </c>
      <c r="F215" s="3"/>
      <c r="G215" s="48">
        <f>G216</f>
        <v>36</v>
      </c>
    </row>
    <row r="216" spans="1:7" ht="30.75">
      <c r="A216" s="24" t="s">
        <v>274</v>
      </c>
      <c r="B216" s="3" t="s">
        <v>16</v>
      </c>
      <c r="C216" s="3" t="s">
        <v>67</v>
      </c>
      <c r="D216" s="3" t="s">
        <v>20</v>
      </c>
      <c r="E216" s="3" t="s">
        <v>271</v>
      </c>
      <c r="F216" s="3"/>
      <c r="G216" s="48">
        <f>G217</f>
        <v>36</v>
      </c>
    </row>
    <row r="217" spans="1:8" ht="30.75">
      <c r="A217" s="24" t="s">
        <v>73</v>
      </c>
      <c r="B217" s="3" t="s">
        <v>16</v>
      </c>
      <c r="C217" s="3" t="s">
        <v>67</v>
      </c>
      <c r="D217" s="3" t="s">
        <v>20</v>
      </c>
      <c r="E217" s="3" t="s">
        <v>271</v>
      </c>
      <c r="F217" s="3" t="s">
        <v>74</v>
      </c>
      <c r="G217" s="48">
        <f>2+34</f>
        <v>36</v>
      </c>
      <c r="H217" s="45" t="s">
        <v>297</v>
      </c>
    </row>
    <row r="218" spans="1:10" s="10" customFormat="1" ht="30.75">
      <c r="A218" s="18" t="s">
        <v>75</v>
      </c>
      <c r="B218" s="2" t="s">
        <v>16</v>
      </c>
      <c r="C218" s="2" t="s">
        <v>39</v>
      </c>
      <c r="D218" s="2" t="s">
        <v>14</v>
      </c>
      <c r="E218" s="2" t="s">
        <v>14</v>
      </c>
      <c r="F218" s="2" t="s">
        <v>14</v>
      </c>
      <c r="G218" s="21">
        <f aca="true" t="shared" si="2" ref="G218:G223">G219</f>
        <v>40</v>
      </c>
      <c r="H218" s="45"/>
      <c r="I218" s="41"/>
      <c r="J218" s="41"/>
    </row>
    <row r="219" spans="1:10" s="10" customFormat="1" ht="17.25">
      <c r="A219" s="18" t="s">
        <v>76</v>
      </c>
      <c r="B219" s="2" t="s">
        <v>16</v>
      </c>
      <c r="C219" s="2" t="s">
        <v>39</v>
      </c>
      <c r="D219" s="2" t="s">
        <v>18</v>
      </c>
      <c r="E219" s="2" t="s">
        <v>14</v>
      </c>
      <c r="F219" s="2" t="s">
        <v>14</v>
      </c>
      <c r="G219" s="21">
        <f t="shared" si="2"/>
        <v>40</v>
      </c>
      <c r="H219" s="45"/>
      <c r="I219" s="41"/>
      <c r="J219" s="41"/>
    </row>
    <row r="220" spans="1:10" s="10" customFormat="1" ht="62.25">
      <c r="A220" s="18" t="s">
        <v>77</v>
      </c>
      <c r="B220" s="2" t="s">
        <v>16</v>
      </c>
      <c r="C220" s="2" t="s">
        <v>39</v>
      </c>
      <c r="D220" s="2" t="s">
        <v>18</v>
      </c>
      <c r="E220" s="2" t="s">
        <v>78</v>
      </c>
      <c r="F220" s="2"/>
      <c r="G220" s="21">
        <f t="shared" si="2"/>
        <v>40</v>
      </c>
      <c r="H220" s="45"/>
      <c r="I220" s="41"/>
      <c r="J220" s="41"/>
    </row>
    <row r="221" spans="1:10" s="10" customFormat="1" ht="30.75">
      <c r="A221" s="18" t="s">
        <v>79</v>
      </c>
      <c r="B221" s="2" t="s">
        <v>16</v>
      </c>
      <c r="C221" s="2" t="s">
        <v>39</v>
      </c>
      <c r="D221" s="2" t="s">
        <v>18</v>
      </c>
      <c r="E221" s="2" t="s">
        <v>205</v>
      </c>
      <c r="F221" s="2"/>
      <c r="G221" s="21">
        <f t="shared" si="2"/>
        <v>40</v>
      </c>
      <c r="H221" s="45"/>
      <c r="I221" s="41"/>
      <c r="J221" s="41"/>
    </row>
    <row r="222" spans="1:10" s="10" customFormat="1" ht="17.25">
      <c r="A222" s="18" t="s">
        <v>194</v>
      </c>
      <c r="B222" s="2" t="s">
        <v>16</v>
      </c>
      <c r="C222" s="2" t="s">
        <v>39</v>
      </c>
      <c r="D222" s="2" t="s">
        <v>18</v>
      </c>
      <c r="E222" s="2" t="s">
        <v>121</v>
      </c>
      <c r="F222" s="2"/>
      <c r="G222" s="21">
        <f t="shared" si="2"/>
        <v>40</v>
      </c>
      <c r="H222" s="45"/>
      <c r="I222" s="41"/>
      <c r="J222" s="41"/>
    </row>
    <row r="223" spans="1:7" ht="46.5">
      <c r="A223" s="24" t="s">
        <v>80</v>
      </c>
      <c r="B223" s="3" t="s">
        <v>16</v>
      </c>
      <c r="C223" s="3" t="s">
        <v>39</v>
      </c>
      <c r="D223" s="3" t="s">
        <v>18</v>
      </c>
      <c r="E223" s="3" t="s">
        <v>122</v>
      </c>
      <c r="F223" s="3" t="s">
        <v>14</v>
      </c>
      <c r="G223" s="17">
        <f t="shared" si="2"/>
        <v>40</v>
      </c>
    </row>
    <row r="224" spans="1:7" ht="46.5">
      <c r="A224" s="24" t="s">
        <v>23</v>
      </c>
      <c r="B224" s="3" t="s">
        <v>16</v>
      </c>
      <c r="C224" s="3" t="s">
        <v>39</v>
      </c>
      <c r="D224" s="3" t="s">
        <v>18</v>
      </c>
      <c r="E224" s="3" t="s">
        <v>122</v>
      </c>
      <c r="F224" s="3" t="s">
        <v>24</v>
      </c>
      <c r="G224" s="17">
        <v>40</v>
      </c>
    </row>
    <row r="225" spans="1:10" s="10" customFormat="1" ht="46.5">
      <c r="A225" s="18" t="s">
        <v>81</v>
      </c>
      <c r="B225" s="2" t="s">
        <v>16</v>
      </c>
      <c r="C225" s="2" t="s">
        <v>41</v>
      </c>
      <c r="D225" s="2"/>
      <c r="E225" s="2"/>
      <c r="F225" s="2"/>
      <c r="G225" s="21">
        <f aca="true" t="shared" si="3" ref="G225:G230">G226</f>
        <v>20</v>
      </c>
      <c r="H225" s="45"/>
      <c r="I225" s="41"/>
      <c r="J225" s="41"/>
    </row>
    <row r="226" spans="1:10" s="10" customFormat="1" ht="46.5">
      <c r="A226" s="18" t="s">
        <v>95</v>
      </c>
      <c r="B226" s="2" t="s">
        <v>16</v>
      </c>
      <c r="C226" s="2" t="s">
        <v>41</v>
      </c>
      <c r="D226" s="2" t="s">
        <v>18</v>
      </c>
      <c r="E226" s="16"/>
      <c r="F226" s="16"/>
      <c r="G226" s="21">
        <f t="shared" si="3"/>
        <v>20</v>
      </c>
      <c r="H226" s="45"/>
      <c r="I226" s="41"/>
      <c r="J226" s="41"/>
    </row>
    <row r="227" spans="1:10" s="10" customFormat="1" ht="80.25" customHeight="1">
      <c r="A227" s="18" t="s">
        <v>82</v>
      </c>
      <c r="B227" s="2" t="s">
        <v>16</v>
      </c>
      <c r="C227" s="2" t="s">
        <v>41</v>
      </c>
      <c r="D227" s="2" t="s">
        <v>18</v>
      </c>
      <c r="E227" s="2" t="s">
        <v>83</v>
      </c>
      <c r="F227" s="16"/>
      <c r="G227" s="21">
        <f t="shared" si="3"/>
        <v>20</v>
      </c>
      <c r="H227" s="45"/>
      <c r="I227" s="41"/>
      <c r="J227" s="41"/>
    </row>
    <row r="228" spans="1:10" s="10" customFormat="1" ht="36.75" customHeight="1">
      <c r="A228" s="18" t="s">
        <v>207</v>
      </c>
      <c r="B228" s="2" t="s">
        <v>16</v>
      </c>
      <c r="C228" s="2" t="s">
        <v>41</v>
      </c>
      <c r="D228" s="2" t="s">
        <v>18</v>
      </c>
      <c r="E228" s="2" t="s">
        <v>206</v>
      </c>
      <c r="F228" s="16"/>
      <c r="G228" s="21">
        <f t="shared" si="3"/>
        <v>20</v>
      </c>
      <c r="H228" s="45"/>
      <c r="I228" s="41"/>
      <c r="J228" s="41"/>
    </row>
    <row r="229" spans="1:10" s="10" customFormat="1" ht="17.25">
      <c r="A229" s="18" t="s">
        <v>194</v>
      </c>
      <c r="B229" s="2" t="s">
        <v>16</v>
      </c>
      <c r="C229" s="2" t="s">
        <v>41</v>
      </c>
      <c r="D229" s="2" t="s">
        <v>18</v>
      </c>
      <c r="E229" s="2" t="s">
        <v>123</v>
      </c>
      <c r="F229" s="16"/>
      <c r="G229" s="21">
        <f t="shared" si="3"/>
        <v>20</v>
      </c>
      <c r="H229" s="45"/>
      <c r="I229" s="41"/>
      <c r="J229" s="41"/>
    </row>
    <row r="230" spans="1:7" ht="62.25">
      <c r="A230" s="24" t="s">
        <v>84</v>
      </c>
      <c r="B230" s="3" t="s">
        <v>16</v>
      </c>
      <c r="C230" s="3" t="s">
        <v>41</v>
      </c>
      <c r="D230" s="3" t="s">
        <v>18</v>
      </c>
      <c r="E230" s="3" t="s">
        <v>124</v>
      </c>
      <c r="F230" s="12"/>
      <c r="G230" s="17">
        <f t="shared" si="3"/>
        <v>20</v>
      </c>
    </row>
    <row r="231" spans="1:7" ht="30.75">
      <c r="A231" s="24" t="s">
        <v>85</v>
      </c>
      <c r="B231" s="3" t="s">
        <v>16</v>
      </c>
      <c r="C231" s="3" t="s">
        <v>41</v>
      </c>
      <c r="D231" s="3" t="s">
        <v>18</v>
      </c>
      <c r="E231" s="3" t="s">
        <v>124</v>
      </c>
      <c r="F231" s="12">
        <v>700</v>
      </c>
      <c r="G231" s="17">
        <v>20</v>
      </c>
    </row>
    <row r="232" spans="1:6" ht="18">
      <c r="A232" s="5"/>
      <c r="C232" s="6"/>
      <c r="D232" s="6"/>
      <c r="E232" s="6"/>
      <c r="F232" s="6"/>
    </row>
    <row r="233" spans="1:6" ht="18">
      <c r="A233" s="5"/>
      <c r="C233" s="6"/>
      <c r="D233" s="6"/>
      <c r="E233" s="6"/>
      <c r="F233" s="6"/>
    </row>
    <row r="234" spans="1:6" ht="18">
      <c r="A234" s="5"/>
      <c r="C234" s="6"/>
      <c r="D234" s="6"/>
      <c r="E234" s="6"/>
      <c r="F234" s="6"/>
    </row>
    <row r="235" spans="1:6" ht="18">
      <c r="A235" s="5"/>
      <c r="C235" s="6"/>
      <c r="D235" s="6"/>
      <c r="E235" s="6"/>
      <c r="F235" s="6"/>
    </row>
    <row r="236" spans="1:6" ht="18">
      <c r="A236" s="5"/>
      <c r="C236" s="6"/>
      <c r="D236" s="6"/>
      <c r="E236" s="6"/>
      <c r="F236" s="6"/>
    </row>
    <row r="237" spans="1:6" ht="18">
      <c r="A237" s="5"/>
      <c r="C237" s="6"/>
      <c r="D237" s="6"/>
      <c r="E237" s="6"/>
      <c r="F237" s="6"/>
    </row>
    <row r="238" spans="1:6" ht="18">
      <c r="A238" s="5"/>
      <c r="C238" s="6"/>
      <c r="D238" s="6"/>
      <c r="E238" s="6"/>
      <c r="F238" s="6"/>
    </row>
    <row r="239" spans="1:6" ht="18">
      <c r="A239" s="5"/>
      <c r="C239" s="6"/>
      <c r="D239" s="6"/>
      <c r="E239" s="6"/>
      <c r="F239" s="6"/>
    </row>
    <row r="240" spans="1:6" ht="18">
      <c r="A240" s="5"/>
      <c r="C240" s="6"/>
      <c r="D240" s="6"/>
      <c r="E240" s="6"/>
      <c r="F240" s="6"/>
    </row>
    <row r="241" spans="1:6" ht="18">
      <c r="A241" s="5"/>
      <c r="C241" s="6"/>
      <c r="D241" s="6"/>
      <c r="E241" s="6"/>
      <c r="F241" s="6"/>
    </row>
    <row r="242" spans="1:6" ht="18">
      <c r="A242" s="5"/>
      <c r="C242" s="6"/>
      <c r="D242" s="6"/>
      <c r="E242" s="6"/>
      <c r="F242" s="6"/>
    </row>
    <row r="243" spans="1:6" ht="18">
      <c r="A243" s="5"/>
      <c r="C243" s="6"/>
      <c r="D243" s="6"/>
      <c r="E243" s="6"/>
      <c r="F243" s="6"/>
    </row>
    <row r="244" spans="1:6" ht="18">
      <c r="A244" s="5"/>
      <c r="C244" s="6"/>
      <c r="D244" s="6"/>
      <c r="E244" s="6"/>
      <c r="F244" s="6"/>
    </row>
    <row r="245" spans="1:6" ht="18">
      <c r="A245" s="5"/>
      <c r="C245" s="6"/>
      <c r="D245" s="6"/>
      <c r="E245" s="6"/>
      <c r="F245" s="6"/>
    </row>
    <row r="246" spans="1:6" ht="18">
      <c r="A246" s="5"/>
      <c r="C246" s="6"/>
      <c r="D246" s="6"/>
      <c r="E246" s="6"/>
      <c r="F246" s="6"/>
    </row>
    <row r="247" spans="1:6" ht="18">
      <c r="A247" s="5"/>
      <c r="C247" s="6"/>
      <c r="D247" s="6"/>
      <c r="E247" s="6"/>
      <c r="F247" s="6"/>
    </row>
    <row r="248" spans="1:6" ht="18">
      <c r="A248" s="5"/>
      <c r="C248" s="6"/>
      <c r="D248" s="6"/>
      <c r="E248" s="6"/>
      <c r="F248" s="6"/>
    </row>
    <row r="249" spans="1:6" ht="18">
      <c r="A249" s="5"/>
      <c r="C249" s="6"/>
      <c r="D249" s="6"/>
      <c r="E249" s="6"/>
      <c r="F249" s="6"/>
    </row>
    <row r="250" spans="1:6" ht="18">
      <c r="A250" s="5"/>
      <c r="C250" s="6"/>
      <c r="D250" s="6"/>
      <c r="E250" s="6"/>
      <c r="F250" s="6"/>
    </row>
    <row r="251" spans="1:6" ht="18">
      <c r="A251" s="5"/>
      <c r="C251" s="6"/>
      <c r="D251" s="6"/>
      <c r="E251" s="6"/>
      <c r="F251" s="6"/>
    </row>
    <row r="252" spans="1:6" ht="18">
      <c r="A252" s="5"/>
      <c r="C252" s="6"/>
      <c r="D252" s="6"/>
      <c r="E252" s="6"/>
      <c r="F252" s="6"/>
    </row>
    <row r="253" spans="1:6" ht="18">
      <c r="A253" s="5"/>
      <c r="C253" s="6"/>
      <c r="D253" s="6"/>
      <c r="E253" s="6"/>
      <c r="F253" s="6"/>
    </row>
    <row r="254" spans="1:6" ht="18">
      <c r="A254" s="5"/>
      <c r="C254" s="6"/>
      <c r="D254" s="6"/>
      <c r="E254" s="6"/>
      <c r="F254" s="6"/>
    </row>
    <row r="255" spans="1:6" ht="18">
      <c r="A255" s="5"/>
      <c r="C255" s="6"/>
      <c r="D255" s="6"/>
      <c r="E255" s="6"/>
      <c r="F255" s="6"/>
    </row>
    <row r="256" spans="1:6" ht="18">
      <c r="A256" s="5"/>
      <c r="C256" s="6"/>
      <c r="D256" s="6"/>
      <c r="E256" s="6"/>
      <c r="F256" s="6"/>
    </row>
    <row r="257" ht="18">
      <c r="A257" s="5"/>
    </row>
    <row r="258" ht="54" customHeight="1">
      <c r="A258" s="5"/>
    </row>
    <row r="259" ht="18">
      <c r="A259" s="5"/>
    </row>
    <row r="260" ht="18">
      <c r="A260" s="5"/>
    </row>
    <row r="261" ht="18">
      <c r="A261" s="5"/>
    </row>
    <row r="262" ht="18">
      <c r="A262" s="5"/>
    </row>
    <row r="263" ht="18">
      <c r="A263" s="5"/>
    </row>
    <row r="264" ht="18">
      <c r="A264" s="5"/>
    </row>
    <row r="265" ht="18">
      <c r="A265" s="5"/>
    </row>
    <row r="266" ht="18">
      <c r="A266" s="5"/>
    </row>
    <row r="267" ht="18">
      <c r="A267" s="5"/>
    </row>
    <row r="268" ht="18">
      <c r="A268" s="5"/>
    </row>
    <row r="269" ht="18">
      <c r="A269" s="5"/>
    </row>
    <row r="270" ht="18">
      <c r="A270" s="5"/>
    </row>
    <row r="271" ht="18">
      <c r="A271" s="5"/>
    </row>
    <row r="272" ht="18">
      <c r="A272" s="5"/>
    </row>
    <row r="273" ht="18">
      <c r="A273" s="5"/>
    </row>
    <row r="274" ht="18">
      <c r="A274" s="5"/>
    </row>
    <row r="275" ht="18">
      <c r="A275" s="5"/>
    </row>
    <row r="276" ht="18">
      <c r="A276" s="5"/>
    </row>
    <row r="277" ht="18">
      <c r="A277" s="5"/>
    </row>
    <row r="278" ht="18">
      <c r="A278" s="5"/>
    </row>
    <row r="279" ht="18">
      <c r="A279" s="5"/>
    </row>
    <row r="280" ht="18">
      <c r="A280" s="5"/>
    </row>
    <row r="281" ht="18">
      <c r="A281" s="5"/>
    </row>
    <row r="282" ht="18">
      <c r="A282" s="5"/>
    </row>
    <row r="283" ht="18">
      <c r="A283" s="5"/>
    </row>
    <row r="284" ht="18">
      <c r="A284" s="5"/>
    </row>
    <row r="285" ht="18">
      <c r="A285" s="5"/>
    </row>
    <row r="286" ht="18">
      <c r="A286" s="5"/>
    </row>
    <row r="287" ht="18">
      <c r="A287" s="5"/>
    </row>
    <row r="288" ht="18">
      <c r="A288" s="5"/>
    </row>
    <row r="289" ht="18">
      <c r="A289" s="5"/>
    </row>
    <row r="290" ht="18">
      <c r="A290" s="5"/>
    </row>
    <row r="291" ht="18">
      <c r="A291" s="5"/>
    </row>
    <row r="292" ht="18">
      <c r="A292" s="5"/>
    </row>
    <row r="293" ht="18">
      <c r="A293" s="5"/>
    </row>
    <row r="294" ht="18">
      <c r="A294" s="5"/>
    </row>
    <row r="295" ht="18">
      <c r="A295" s="5"/>
    </row>
    <row r="296" ht="18">
      <c r="A296" s="5"/>
    </row>
    <row r="297" ht="18">
      <c r="A297" s="5"/>
    </row>
    <row r="298" ht="18">
      <c r="A298" s="5"/>
    </row>
    <row r="299" ht="18">
      <c r="A299" s="5"/>
    </row>
    <row r="300" ht="18">
      <c r="A300" s="5"/>
    </row>
    <row r="301" ht="18">
      <c r="A301" s="5"/>
    </row>
    <row r="302" ht="18">
      <c r="A302" s="5"/>
    </row>
    <row r="303" ht="18">
      <c r="A303" s="5"/>
    </row>
  </sheetData>
  <sheetProtection/>
  <autoFilter ref="A22:G231"/>
  <mergeCells count="22">
    <mergeCell ref="A8:G8"/>
    <mergeCell ref="A12:G12"/>
    <mergeCell ref="A17:G17"/>
    <mergeCell ref="A15:G15"/>
    <mergeCell ref="A9:G9"/>
    <mergeCell ref="A10:G10"/>
    <mergeCell ref="A1:G1"/>
    <mergeCell ref="A2:G2"/>
    <mergeCell ref="A4:G4"/>
    <mergeCell ref="A5:G5"/>
    <mergeCell ref="A3:G3"/>
    <mergeCell ref="A16:G16"/>
    <mergeCell ref="A14:G14"/>
    <mergeCell ref="A7:G7"/>
    <mergeCell ref="A6:G6"/>
    <mergeCell ref="A13:G13"/>
    <mergeCell ref="A20:A21"/>
    <mergeCell ref="G20:G21"/>
    <mergeCell ref="B20:F20"/>
    <mergeCell ref="A18:G18"/>
    <mergeCell ref="A19:G19"/>
    <mergeCell ref="A11:G11"/>
  </mergeCells>
  <printOptions horizontalCentered="1"/>
  <pageMargins left="0.7874015748031497" right="0.5905511811023623" top="0.5905511811023623" bottom="0.5905511811023623" header="0" footer="0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2017-08-01T06:07:57Z</cp:lastPrinted>
  <dcterms:created xsi:type="dcterms:W3CDTF">1996-10-08T23:32:33Z</dcterms:created>
  <dcterms:modified xsi:type="dcterms:W3CDTF">2017-08-02T06:51:17Z</dcterms:modified>
  <cp:category/>
  <cp:version/>
  <cp:contentType/>
  <cp:contentStatus/>
</cp:coreProperties>
</file>